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214-) Oprava stan.zab.zař. v ŽST Blastec a Vrbátky\ZD pro uchazeče\"/>
    </mc:Choice>
  </mc:AlternateContent>
  <bookViews>
    <workbookView xWindow="0" yWindow="0" windowWidth="28800" windowHeight="14100"/>
  </bookViews>
  <sheets>
    <sheet name="Rekapitulace stavby" sheetId="1" r:id="rId1"/>
    <sheet name="PS 01 - Oprava SZZ Blatec" sheetId="2" r:id="rId2"/>
    <sheet name="PS 02 - Oprava SZZ Vrbátky" sheetId="3" r:id="rId3"/>
    <sheet name="PS 04 - Materiál dodávaný OŘ" sheetId="4" r:id="rId4"/>
    <sheet name="VRN - Vedlejší rozpočtové..." sheetId="5" r:id="rId5"/>
    <sheet name="PS 01 - URS - Oprava SZZ ..." sheetId="6" r:id="rId6"/>
    <sheet name="Seznam figur" sheetId="7" r:id="rId7"/>
    <sheet name="Pokyny pro vyplnění" sheetId="8" r:id="rId8"/>
  </sheets>
  <definedNames>
    <definedName name="_xlnm._FilterDatabase" localSheetId="1" hidden="1">'PS 01 - Oprava SZZ Blatec'!$C$85:$K$316</definedName>
    <definedName name="_xlnm._FilterDatabase" localSheetId="5" hidden="1">'PS 01 - URS - Oprava SZZ ...'!$C$83:$K$106</definedName>
    <definedName name="_xlnm._FilterDatabase" localSheetId="2" hidden="1">'PS 02 - Oprava SZZ Vrbátky'!$C$81:$K$137</definedName>
    <definedName name="_xlnm._FilterDatabase" localSheetId="3" hidden="1">'PS 04 - Materiál dodávaný OŘ'!$C$79:$K$87</definedName>
    <definedName name="_xlnm._FilterDatabase" localSheetId="4" hidden="1">'VRN - Vedlejší rozpočtové...'!$C$79:$K$90</definedName>
    <definedName name="_xlnm.Print_Titles" localSheetId="1">'PS 01 - Oprava SZZ Blatec'!$85:$85</definedName>
    <definedName name="_xlnm.Print_Titles" localSheetId="5">'PS 01 - URS - Oprava SZZ ...'!$83:$83</definedName>
    <definedName name="_xlnm.Print_Titles" localSheetId="2">'PS 02 - Oprava SZZ Vrbátky'!$81:$81</definedName>
    <definedName name="_xlnm.Print_Titles" localSheetId="3">'PS 04 - Materiál dodávaný OŘ'!$79:$79</definedName>
    <definedName name="_xlnm.Print_Titles" localSheetId="0">'Rekapitulace stavby'!$52:$52</definedName>
    <definedName name="_xlnm.Print_Titles" localSheetId="6">'Seznam figur'!$9:$9</definedName>
    <definedName name="_xlnm.Print_Titles" localSheetId="4">'VRN - Vedlejší rozpočtové...'!$79:$79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1">'PS 01 - Oprava SZZ Blatec'!$C$4:$J$39,'PS 01 - Oprava SZZ Blatec'!$C$45:$J$67,'PS 01 - Oprava SZZ Blatec'!$C$73:$K$316</definedName>
    <definedName name="_xlnm.Print_Area" localSheetId="5">'PS 01 - URS - Oprava SZZ ...'!$C$4:$J$39,'PS 01 - URS - Oprava SZZ ...'!$C$45:$J$65,'PS 01 - URS - Oprava SZZ ...'!$C$71:$K$106</definedName>
    <definedName name="_xlnm.Print_Area" localSheetId="2">'PS 02 - Oprava SZZ Vrbátky'!$C$4:$J$39,'PS 02 - Oprava SZZ Vrbátky'!$C$45:$J$63,'PS 02 - Oprava SZZ Vrbátky'!$C$69:$K$137</definedName>
    <definedName name="_xlnm.Print_Area" localSheetId="3">'PS 04 - Materiál dodávaný OŘ'!$C$4:$J$39,'PS 04 - Materiál dodávaný OŘ'!$C$45:$J$61,'PS 04 - Materiál dodávaný OŘ'!$C$67:$K$87</definedName>
    <definedName name="_xlnm.Print_Area" localSheetId="0">'Rekapitulace stavby'!$D$4:$AO$36,'Rekapitulace stavby'!$C$42:$AQ$60</definedName>
    <definedName name="_xlnm.Print_Area" localSheetId="6">'Seznam figur'!$C$4:$G$25</definedName>
    <definedName name="_xlnm.Print_Area" localSheetId="4">'VRN - Vedlejší rozpočtové...'!$C$4:$J$39,'VRN - Vedlejší rozpočtové...'!$C$45:$J$61,'VRN - Vedlejší rozpočtové...'!$C$67:$K$90</definedName>
  </definedNames>
  <calcPr calcId="162913"/>
</workbook>
</file>

<file path=xl/calcChain.xml><?xml version="1.0" encoding="utf-8"?>
<calcChain xmlns="http://schemas.openxmlformats.org/spreadsheetml/2006/main">
  <c r="D7" i="7" l="1"/>
  <c r="J37" i="6"/>
  <c r="J36" i="6"/>
  <c r="AY59" i="1"/>
  <c r="J35" i="6"/>
  <c r="AX59" i="1" s="1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BI87" i="6"/>
  <c r="BH87" i="6"/>
  <c r="BG87" i="6"/>
  <c r="BF87" i="6"/>
  <c r="T87" i="6"/>
  <c r="R87" i="6"/>
  <c r="P87" i="6"/>
  <c r="J80" i="6"/>
  <c r="F80" i="6"/>
  <c r="F78" i="6"/>
  <c r="E76" i="6"/>
  <c r="J54" i="6"/>
  <c r="F54" i="6"/>
  <c r="F52" i="6"/>
  <c r="E50" i="6"/>
  <c r="J24" i="6"/>
  <c r="E24" i="6"/>
  <c r="J81" i="6" s="1"/>
  <c r="J23" i="6"/>
  <c r="J18" i="6"/>
  <c r="E18" i="6"/>
  <c r="F81" i="6" s="1"/>
  <c r="J17" i="6"/>
  <c r="J12" i="6"/>
  <c r="J78" i="6" s="1"/>
  <c r="E7" i="6"/>
  <c r="E74" i="6" s="1"/>
  <c r="J37" i="5"/>
  <c r="J36" i="5"/>
  <c r="AY58" i="1" s="1"/>
  <c r="J35" i="5"/>
  <c r="AX58" i="1" s="1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6" i="5"/>
  <c r="F76" i="5"/>
  <c r="F74" i="5"/>
  <c r="E72" i="5"/>
  <c r="J54" i="5"/>
  <c r="F54" i="5"/>
  <c r="F52" i="5"/>
  <c r="E50" i="5"/>
  <c r="J24" i="5"/>
  <c r="E24" i="5"/>
  <c r="J77" i="5" s="1"/>
  <c r="J23" i="5"/>
  <c r="J18" i="5"/>
  <c r="E18" i="5"/>
  <c r="F77" i="5" s="1"/>
  <c r="J17" i="5"/>
  <c r="J12" i="5"/>
  <c r="J74" i="5" s="1"/>
  <c r="E7" i="5"/>
  <c r="E70" i="5" s="1"/>
  <c r="J37" i="4"/>
  <c r="J36" i="4"/>
  <c r="AY57" i="1" s="1"/>
  <c r="J35" i="4"/>
  <c r="AX57" i="1" s="1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J76" i="4"/>
  <c r="F76" i="4"/>
  <c r="F74" i="4"/>
  <c r="E72" i="4"/>
  <c r="J54" i="4"/>
  <c r="F54" i="4"/>
  <c r="F52" i="4"/>
  <c r="E50" i="4"/>
  <c r="J24" i="4"/>
  <c r="E24" i="4"/>
  <c r="J77" i="4" s="1"/>
  <c r="J23" i="4"/>
  <c r="J18" i="4"/>
  <c r="E18" i="4"/>
  <c r="F77" i="4" s="1"/>
  <c r="J17" i="4"/>
  <c r="J12" i="4"/>
  <c r="J74" i="4" s="1"/>
  <c r="E7" i="4"/>
  <c r="E70" i="4" s="1"/>
  <c r="J37" i="3"/>
  <c r="J36" i="3"/>
  <c r="AY56" i="1" s="1"/>
  <c r="J35" i="3"/>
  <c r="AX56" i="1" s="1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79" i="3" s="1"/>
  <c r="J23" i="3"/>
  <c r="J18" i="3"/>
  <c r="E18" i="3"/>
  <c r="F79" i="3" s="1"/>
  <c r="J17" i="3"/>
  <c r="J12" i="3"/>
  <c r="J76" i="3" s="1"/>
  <c r="E7" i="3"/>
  <c r="E72" i="3" s="1"/>
  <c r="J37" i="2"/>
  <c r="J36" i="2"/>
  <c r="AY55" i="1" s="1"/>
  <c r="J35" i="2"/>
  <c r="AX55" i="1" s="1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89" i="2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55" i="2" s="1"/>
  <c r="J23" i="2"/>
  <c r="J18" i="2"/>
  <c r="E18" i="2"/>
  <c r="F83" i="2" s="1"/>
  <c r="J17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J105" i="6"/>
  <c r="BK104" i="6"/>
  <c r="J103" i="6"/>
  <c r="J101" i="6"/>
  <c r="J99" i="6"/>
  <c r="J97" i="6"/>
  <c r="J93" i="6"/>
  <c r="J90" i="6"/>
  <c r="J87" i="6"/>
  <c r="J90" i="5"/>
  <c r="J89" i="5"/>
  <c r="J88" i="5"/>
  <c r="J86" i="5"/>
  <c r="J85" i="5"/>
  <c r="J84" i="5"/>
  <c r="J83" i="5"/>
  <c r="J82" i="5"/>
  <c r="J87" i="4"/>
  <c r="J86" i="4"/>
  <c r="J85" i="4"/>
  <c r="J84" i="4"/>
  <c r="J83" i="4"/>
  <c r="J82" i="4"/>
  <c r="J135" i="3"/>
  <c r="J134" i="3"/>
  <c r="J133" i="3"/>
  <c r="J132" i="3"/>
  <c r="J131" i="3"/>
  <c r="J130" i="3"/>
  <c r="J129" i="3"/>
  <c r="J128" i="3"/>
  <c r="J127" i="3"/>
  <c r="J126" i="3"/>
  <c r="J125" i="3"/>
  <c r="J123" i="3"/>
  <c r="J122" i="3"/>
  <c r="BK121" i="3"/>
  <c r="BK120" i="3"/>
  <c r="BK119" i="3"/>
  <c r="BK118" i="3"/>
  <c r="BK117" i="3"/>
  <c r="BK116" i="3"/>
  <c r="BK115" i="3"/>
  <c r="BK114" i="3"/>
  <c r="BK113" i="3"/>
  <c r="BK112" i="3"/>
  <c r="BK111" i="3"/>
  <c r="J110" i="3"/>
  <c r="BK109" i="3"/>
  <c r="BK108" i="3"/>
  <c r="BK107" i="3"/>
  <c r="BK106" i="3"/>
  <c r="J105" i="3"/>
  <c r="J104" i="3"/>
  <c r="J103" i="3"/>
  <c r="BK102" i="3"/>
  <c r="J101" i="3"/>
  <c r="J100" i="3"/>
  <c r="J99" i="3"/>
  <c r="J98" i="3"/>
  <c r="BK97" i="3"/>
  <c r="BK96" i="3"/>
  <c r="BK95" i="3"/>
  <c r="BK94" i="3"/>
  <c r="BK93" i="3"/>
  <c r="BK92" i="3"/>
  <c r="J91" i="3"/>
  <c r="J90" i="3"/>
  <c r="J89" i="3"/>
  <c r="J88" i="3"/>
  <c r="J87" i="3"/>
  <c r="J86" i="3"/>
  <c r="J85" i="3"/>
  <c r="J313" i="2"/>
  <c r="J309" i="2"/>
  <c r="BK307" i="2"/>
  <c r="J305" i="2"/>
  <c r="J303" i="2"/>
  <c r="BK301" i="2"/>
  <c r="BK299" i="2"/>
  <c r="J296" i="2"/>
  <c r="BK294" i="2"/>
  <c r="J292" i="2"/>
  <c r="BK290" i="2"/>
  <c r="BK288" i="2"/>
  <c r="BK286" i="2"/>
  <c r="J284" i="2"/>
  <c r="BK281" i="2"/>
  <c r="BK279" i="2"/>
  <c r="J277" i="2"/>
  <c r="BK275" i="2"/>
  <c r="J273" i="2"/>
  <c r="BK271" i="2"/>
  <c r="BK269" i="2"/>
  <c r="J267" i="2"/>
  <c r="BK265" i="2"/>
  <c r="BK263" i="2"/>
  <c r="J259" i="2"/>
  <c r="J257" i="2"/>
  <c r="J255" i="2"/>
  <c r="BK253" i="2"/>
  <c r="BK251" i="2"/>
  <c r="J249" i="2"/>
  <c r="J247" i="2"/>
  <c r="BK245" i="2"/>
  <c r="J243" i="2"/>
  <c r="J241" i="2"/>
  <c r="BK238" i="2"/>
  <c r="J236" i="2"/>
  <c r="J234" i="2"/>
  <c r="J232" i="2"/>
  <c r="BK230" i="2"/>
  <c r="J228" i="2"/>
  <c r="J226" i="2"/>
  <c r="J224" i="2"/>
  <c r="J222" i="2"/>
  <c r="BK220" i="2"/>
  <c r="J218" i="2"/>
  <c r="BK216" i="2"/>
  <c r="J214" i="2"/>
  <c r="J212" i="2"/>
  <c r="J210" i="2"/>
  <c r="BK208" i="2"/>
  <c r="BK206" i="2"/>
  <c r="BK204" i="2"/>
  <c r="BK202" i="2"/>
  <c r="J201" i="2"/>
  <c r="BK199" i="2"/>
  <c r="BK197" i="2"/>
  <c r="J195" i="2"/>
  <c r="J193" i="2"/>
  <c r="J191" i="2"/>
  <c r="J189" i="2"/>
  <c r="BK187" i="2"/>
  <c r="J185" i="2"/>
  <c r="J183" i="2"/>
  <c r="J180" i="2"/>
  <c r="BK178" i="2"/>
  <c r="J176" i="2"/>
  <c r="J174" i="2"/>
  <c r="J172" i="2"/>
  <c r="BK170" i="2"/>
  <c r="J168" i="2"/>
  <c r="BK166" i="2"/>
  <c r="J164" i="2"/>
  <c r="J162" i="2"/>
  <c r="J160" i="2"/>
  <c r="BK158" i="2"/>
  <c r="BK156" i="2"/>
  <c r="BK154" i="2"/>
  <c r="J152" i="2"/>
  <c r="BK150" i="2"/>
  <c r="J148" i="2"/>
  <c r="J146" i="2"/>
  <c r="BK143" i="2"/>
  <c r="J142" i="2"/>
  <c r="BK140" i="2"/>
  <c r="J137" i="2"/>
  <c r="J134" i="2"/>
  <c r="J132" i="2"/>
  <c r="J129" i="2"/>
  <c r="BK127" i="2"/>
  <c r="BK125" i="2"/>
  <c r="BK123" i="2"/>
  <c r="BK122" i="2"/>
  <c r="BK118" i="2"/>
  <c r="J116" i="2"/>
  <c r="BK114" i="2"/>
  <c r="J110" i="2"/>
  <c r="BK108" i="2"/>
  <c r="J106" i="2"/>
  <c r="BK104" i="2"/>
  <c r="J102" i="2"/>
  <c r="BK100" i="2"/>
  <c r="BK95" i="2"/>
  <c r="BK315" i="2"/>
  <c r="BK310" i="2"/>
  <c r="J308" i="2"/>
  <c r="BK306" i="2"/>
  <c r="J304" i="2"/>
  <c r="BK302" i="2"/>
  <c r="J300" i="2"/>
  <c r="J297" i="2"/>
  <c r="BK295" i="2"/>
  <c r="J293" i="2"/>
  <c r="BK291" i="2"/>
  <c r="J289" i="2"/>
  <c r="BK287" i="2"/>
  <c r="BK285" i="2"/>
  <c r="BK282" i="2"/>
  <c r="J280" i="2"/>
  <c r="J278" i="2"/>
  <c r="BK276" i="2"/>
  <c r="J274" i="2"/>
  <c r="J272" i="2"/>
  <c r="BK270" i="2"/>
  <c r="J268" i="2"/>
  <c r="BK266" i="2"/>
  <c r="J264" i="2"/>
  <c r="J260" i="2"/>
  <c r="BK258" i="2"/>
  <c r="J256" i="2"/>
  <c r="BK254" i="2"/>
  <c r="J252" i="2"/>
  <c r="J250" i="2"/>
  <c r="BK248" i="2"/>
  <c r="J245" i="2"/>
  <c r="BK243" i="2"/>
  <c r="BK241" i="2"/>
  <c r="J238" i="2"/>
  <c r="BK236" i="2"/>
  <c r="BK234" i="2"/>
  <c r="BK232" i="2"/>
  <c r="J230" i="2"/>
  <c r="BK228" i="2"/>
  <c r="BK226" i="2"/>
  <c r="BK224" i="2"/>
  <c r="BK222" i="2"/>
  <c r="J221" i="2"/>
  <c r="BK218" i="2"/>
  <c r="J216" i="2"/>
  <c r="BK214" i="2"/>
  <c r="BK212" i="2"/>
  <c r="BK210" i="2"/>
  <c r="J208" i="2"/>
  <c r="J206" i="2"/>
  <c r="J204" i="2"/>
  <c r="J202" i="2"/>
  <c r="J199" i="2"/>
  <c r="J197" i="2"/>
  <c r="BK195" i="2"/>
  <c r="BK193" i="2"/>
  <c r="BK191" i="2"/>
  <c r="BK189" i="2"/>
  <c r="J187" i="2"/>
  <c r="BK185" i="2"/>
  <c r="BK183" i="2"/>
  <c r="BK180" i="2"/>
  <c r="J178" i="2"/>
  <c r="BK176" i="2"/>
  <c r="BK174" i="2"/>
  <c r="BK172" i="2"/>
  <c r="J170" i="2"/>
  <c r="BK168" i="2"/>
  <c r="J166" i="2"/>
  <c r="BK164" i="2"/>
  <c r="BK162" i="2"/>
  <c r="BK160" i="2"/>
  <c r="J158" i="2"/>
  <c r="J156" i="2"/>
  <c r="J154" i="2"/>
  <c r="BK152" i="2"/>
  <c r="J150" i="2"/>
  <c r="BK148" i="2"/>
  <c r="BK146" i="2"/>
  <c r="J143" i="2"/>
  <c r="BK141" i="2"/>
  <c r="BK138" i="2"/>
  <c r="J135" i="2"/>
  <c r="BK133" i="2"/>
  <c r="J131" i="2"/>
  <c r="BK129" i="2"/>
  <c r="J128" i="2"/>
  <c r="J126" i="2"/>
  <c r="J124" i="2"/>
  <c r="J122" i="2"/>
  <c r="J119" i="2"/>
  <c r="BK117" i="2"/>
  <c r="BK115" i="2"/>
  <c r="J112" i="2"/>
  <c r="BK109" i="2"/>
  <c r="J107" i="2"/>
  <c r="BK105" i="2"/>
  <c r="J103" i="2"/>
  <c r="J101" i="2"/>
  <c r="BK97" i="2"/>
  <c r="J89" i="2"/>
  <c r="BK105" i="6"/>
  <c r="J104" i="6"/>
  <c r="BK103" i="6"/>
  <c r="BK101" i="6"/>
  <c r="BK99" i="6"/>
  <c r="BK97" i="6"/>
  <c r="BK93" i="6"/>
  <c r="BK90" i="6"/>
  <c r="BK87" i="6"/>
  <c r="BK90" i="5"/>
  <c r="BK89" i="5"/>
  <c r="BK88" i="5"/>
  <c r="BK86" i="5"/>
  <c r="BK85" i="5"/>
  <c r="BK84" i="5"/>
  <c r="BK83" i="5"/>
  <c r="BK82" i="5"/>
  <c r="BK87" i="4"/>
  <c r="BK86" i="4"/>
  <c r="BK85" i="4"/>
  <c r="BK84" i="4"/>
  <c r="BK83" i="4"/>
  <c r="BK82" i="4"/>
  <c r="BK135" i="3"/>
  <c r="BK134" i="3"/>
  <c r="BK133" i="3"/>
  <c r="BK132" i="3"/>
  <c r="BK131" i="3"/>
  <c r="BK130" i="3"/>
  <c r="BK129" i="3"/>
  <c r="BK128" i="3"/>
  <c r="BK127" i="3"/>
  <c r="BK126" i="3"/>
  <c r="BK125" i="3"/>
  <c r="BK123" i="3"/>
  <c r="BK122" i="3"/>
  <c r="J121" i="3"/>
  <c r="J120" i="3"/>
  <c r="J119" i="3"/>
  <c r="J118" i="3"/>
  <c r="J117" i="3"/>
  <c r="J116" i="3"/>
  <c r="J115" i="3"/>
  <c r="J114" i="3"/>
  <c r="J113" i="3"/>
  <c r="J112" i="3"/>
  <c r="J111" i="3"/>
  <c r="BK110" i="3"/>
  <c r="J109" i="3"/>
  <c r="J108" i="3"/>
  <c r="J107" i="3"/>
  <c r="J106" i="3"/>
  <c r="BK105" i="3"/>
  <c r="BK104" i="3"/>
  <c r="BK103" i="3"/>
  <c r="J102" i="3"/>
  <c r="BK101" i="3"/>
  <c r="BK100" i="3"/>
  <c r="BK99" i="3"/>
  <c r="BK98" i="3"/>
  <c r="J97" i="3"/>
  <c r="J96" i="3"/>
  <c r="J95" i="3"/>
  <c r="J94" i="3"/>
  <c r="J93" i="3"/>
  <c r="J92" i="3"/>
  <c r="BK91" i="3"/>
  <c r="BK90" i="3"/>
  <c r="BK89" i="3"/>
  <c r="BK88" i="3"/>
  <c r="BK87" i="3"/>
  <c r="BK86" i="3"/>
  <c r="BK85" i="3"/>
  <c r="J315" i="2"/>
  <c r="J310" i="2"/>
  <c r="BK308" i="2"/>
  <c r="J306" i="2"/>
  <c r="BK304" i="2"/>
  <c r="J302" i="2"/>
  <c r="BK300" i="2"/>
  <c r="BK297" i="2"/>
  <c r="J295" i="2"/>
  <c r="BK293" i="2"/>
  <c r="J291" i="2"/>
  <c r="BK289" i="2"/>
  <c r="J287" i="2"/>
  <c r="J285" i="2"/>
  <c r="J282" i="2"/>
  <c r="BK280" i="2"/>
  <c r="BK278" i="2"/>
  <c r="J276" i="2"/>
  <c r="BK274" i="2"/>
  <c r="BK272" i="2"/>
  <c r="J270" i="2"/>
  <c r="BK268" i="2"/>
  <c r="J266" i="2"/>
  <c r="BK264" i="2"/>
  <c r="BK260" i="2"/>
  <c r="J258" i="2"/>
  <c r="BK256" i="2"/>
  <c r="J254" i="2"/>
  <c r="BK252" i="2"/>
  <c r="BK250" i="2"/>
  <c r="J248" i="2"/>
  <c r="BK246" i="2"/>
  <c r="BK244" i="2"/>
  <c r="J242" i="2"/>
  <c r="J240" i="2"/>
  <c r="BK237" i="2"/>
  <c r="J235" i="2"/>
  <c r="J233" i="2"/>
  <c r="BK231" i="2"/>
  <c r="J229" i="2"/>
  <c r="J227" i="2"/>
  <c r="J225" i="2"/>
  <c r="J223" i="2"/>
  <c r="BK221" i="2"/>
  <c r="J219" i="2"/>
  <c r="BK217" i="2"/>
  <c r="J215" i="2"/>
  <c r="J213" i="2"/>
  <c r="BK211" i="2"/>
  <c r="BK209" i="2"/>
  <c r="BK207" i="2"/>
  <c r="BK205" i="2"/>
  <c r="BK203" i="2"/>
  <c r="BK201" i="2"/>
  <c r="BK200" i="2"/>
  <c r="J198" i="2"/>
  <c r="BK196" i="2"/>
  <c r="BK194" i="2"/>
  <c r="BK192" i="2"/>
  <c r="BK190" i="2"/>
  <c r="J188" i="2"/>
  <c r="J186" i="2"/>
  <c r="BK184" i="2"/>
  <c r="BK181" i="2"/>
  <c r="BK179" i="2"/>
  <c r="J177" i="2"/>
  <c r="BK175" i="2"/>
  <c r="BK173" i="2"/>
  <c r="BK171" i="2"/>
  <c r="J169" i="2"/>
  <c r="J167" i="2"/>
  <c r="J165" i="2"/>
  <c r="BK163" i="2"/>
  <c r="BK161" i="2"/>
  <c r="J159" i="2"/>
  <c r="J157" i="2"/>
  <c r="BK155" i="2"/>
  <c r="BK153" i="2"/>
  <c r="BK151" i="2"/>
  <c r="J149" i="2"/>
  <c r="J147" i="2"/>
  <c r="BK144" i="2"/>
  <c r="J141" i="2"/>
  <c r="J138" i="2"/>
  <c r="BK135" i="2"/>
  <c r="J133" i="2"/>
  <c r="BK131" i="2"/>
  <c r="BK130" i="2"/>
  <c r="BK128" i="2"/>
  <c r="BK126" i="2"/>
  <c r="BK124" i="2"/>
  <c r="BK121" i="2"/>
  <c r="BK119" i="2"/>
  <c r="J117" i="2"/>
  <c r="J115" i="2"/>
  <c r="BK112" i="2"/>
  <c r="J109" i="2"/>
  <c r="BK107" i="2"/>
  <c r="J105" i="2"/>
  <c r="BK103" i="2"/>
  <c r="BK101" i="2"/>
  <c r="J97" i="2"/>
  <c r="BK89" i="2"/>
  <c r="BK313" i="2"/>
  <c r="BK309" i="2"/>
  <c r="J307" i="2"/>
  <c r="BK305" i="2"/>
  <c r="BK303" i="2"/>
  <c r="J301" i="2"/>
  <c r="J299" i="2"/>
  <c r="BK296" i="2"/>
  <c r="J294" i="2"/>
  <c r="BK292" i="2"/>
  <c r="J290" i="2"/>
  <c r="J288" i="2"/>
  <c r="J286" i="2"/>
  <c r="BK284" i="2"/>
  <c r="J281" i="2"/>
  <c r="J279" i="2"/>
  <c r="BK277" i="2"/>
  <c r="J275" i="2"/>
  <c r="BK273" i="2"/>
  <c r="J271" i="2"/>
  <c r="J269" i="2"/>
  <c r="BK267" i="2"/>
  <c r="J265" i="2"/>
  <c r="J263" i="2"/>
  <c r="BK259" i="2"/>
  <c r="BK257" i="2"/>
  <c r="BK255" i="2"/>
  <c r="J253" i="2"/>
  <c r="J251" i="2"/>
  <c r="BK249" i="2"/>
  <c r="BK247" i="2"/>
  <c r="J246" i="2"/>
  <c r="J244" i="2"/>
  <c r="BK242" i="2"/>
  <c r="BK240" i="2"/>
  <c r="J237" i="2"/>
  <c r="BK235" i="2"/>
  <c r="BK233" i="2"/>
  <c r="J231" i="2"/>
  <c r="BK229" i="2"/>
  <c r="BK227" i="2"/>
  <c r="BK225" i="2"/>
  <c r="BK223" i="2"/>
  <c r="J220" i="2"/>
  <c r="BK219" i="2"/>
  <c r="J217" i="2"/>
  <c r="BK215" i="2"/>
  <c r="BK213" i="2"/>
  <c r="J211" i="2"/>
  <c r="J209" i="2"/>
  <c r="J207" i="2"/>
  <c r="J205" i="2"/>
  <c r="J203" i="2"/>
  <c r="J200" i="2"/>
  <c r="BK198" i="2"/>
  <c r="J196" i="2"/>
  <c r="J194" i="2"/>
  <c r="J192" i="2"/>
  <c r="J190" i="2"/>
  <c r="BK188" i="2"/>
  <c r="BK186" i="2"/>
  <c r="J184" i="2"/>
  <c r="J181" i="2"/>
  <c r="J179" i="2"/>
  <c r="BK177" i="2"/>
  <c r="J175" i="2"/>
  <c r="J173" i="2"/>
  <c r="J171" i="2"/>
  <c r="BK169" i="2"/>
  <c r="BK167" i="2"/>
  <c r="BK165" i="2"/>
  <c r="J163" i="2"/>
  <c r="J161" i="2"/>
  <c r="BK159" i="2"/>
  <c r="BK157" i="2"/>
  <c r="J155" i="2"/>
  <c r="J153" i="2"/>
  <c r="J151" i="2"/>
  <c r="BK149" i="2"/>
  <c r="BK147" i="2"/>
  <c r="J144" i="2"/>
  <c r="BK142" i="2"/>
  <c r="J140" i="2"/>
  <c r="BK137" i="2"/>
  <c r="BK134" i="2"/>
  <c r="BK132" i="2"/>
  <c r="J130" i="2"/>
  <c r="J127" i="2"/>
  <c r="J125" i="2"/>
  <c r="J123" i="2"/>
  <c r="J121" i="2"/>
  <c r="J118" i="2"/>
  <c r="BK116" i="2"/>
  <c r="J114" i="2"/>
  <c r="BK110" i="2"/>
  <c r="J108" i="2"/>
  <c r="BK106" i="2"/>
  <c r="J104" i="2"/>
  <c r="BK102" i="2"/>
  <c r="J100" i="2"/>
  <c r="J95" i="2"/>
  <c r="AS54" i="1"/>
  <c r="BK88" i="2" l="1"/>
  <c r="J88" i="2"/>
  <c r="J61" i="2" s="1"/>
  <c r="P88" i="2"/>
  <c r="R88" i="2"/>
  <c r="T88" i="2"/>
  <c r="BK111" i="2"/>
  <c r="J111" i="2"/>
  <c r="J62" i="2" s="1"/>
  <c r="P111" i="2"/>
  <c r="R111" i="2"/>
  <c r="T111" i="2"/>
  <c r="BK145" i="2"/>
  <c r="J145" i="2"/>
  <c r="J63" i="2" s="1"/>
  <c r="P145" i="2"/>
  <c r="R145" i="2"/>
  <c r="T145" i="2"/>
  <c r="BK182" i="2"/>
  <c r="J182" i="2" s="1"/>
  <c r="J64" i="2" s="1"/>
  <c r="P182" i="2"/>
  <c r="R182" i="2"/>
  <c r="T182" i="2"/>
  <c r="BK239" i="2"/>
  <c r="J239" i="2"/>
  <c r="J65" i="2" s="1"/>
  <c r="P239" i="2"/>
  <c r="R239" i="2"/>
  <c r="T239" i="2"/>
  <c r="BK298" i="2"/>
  <c r="J298" i="2"/>
  <c r="J66" i="2" s="1"/>
  <c r="P298" i="2"/>
  <c r="R298" i="2"/>
  <c r="T298" i="2"/>
  <c r="BK84" i="3"/>
  <c r="J84" i="3"/>
  <c r="J61" i="3" s="1"/>
  <c r="P84" i="3"/>
  <c r="R84" i="3"/>
  <c r="T84" i="3"/>
  <c r="BK124" i="3"/>
  <c r="J124" i="3" s="1"/>
  <c r="J62" i="3" s="1"/>
  <c r="P124" i="3"/>
  <c r="R124" i="3"/>
  <c r="T124" i="3"/>
  <c r="BK81" i="4"/>
  <c r="J81" i="4" s="1"/>
  <c r="J60" i="4" s="1"/>
  <c r="P81" i="4"/>
  <c r="P80" i="4" s="1"/>
  <c r="AU57" i="1" s="1"/>
  <c r="R81" i="4"/>
  <c r="R80" i="4"/>
  <c r="T81" i="4"/>
  <c r="T80" i="4"/>
  <c r="BK81" i="5"/>
  <c r="J81" i="5"/>
  <c r="J60" i="5" s="1"/>
  <c r="P81" i="5"/>
  <c r="P80" i="5" s="1"/>
  <c r="AU58" i="1" s="1"/>
  <c r="R81" i="5"/>
  <c r="R80" i="5"/>
  <c r="T81" i="5"/>
  <c r="T80" i="5" s="1"/>
  <c r="BK86" i="6"/>
  <c r="J86" i="6"/>
  <c r="J61" i="6" s="1"/>
  <c r="P86" i="6"/>
  <c r="P85" i="6" s="1"/>
  <c r="R86" i="6"/>
  <c r="R85" i="6" s="1"/>
  <c r="T86" i="6"/>
  <c r="T85" i="6" s="1"/>
  <c r="BK96" i="6"/>
  <c r="J96" i="6" s="1"/>
  <c r="J63" i="6" s="1"/>
  <c r="P96" i="6"/>
  <c r="P95" i="6" s="1"/>
  <c r="R96" i="6"/>
  <c r="R95" i="6"/>
  <c r="T96" i="6"/>
  <c r="T95" i="6" s="1"/>
  <c r="BK102" i="6"/>
  <c r="J102" i="6"/>
  <c r="J64" i="6" s="1"/>
  <c r="P102" i="6"/>
  <c r="R102" i="6"/>
  <c r="T102" i="6"/>
  <c r="E48" i="2"/>
  <c r="F55" i="2"/>
  <c r="J80" i="2"/>
  <c r="J83" i="2"/>
  <c r="BE95" i="2"/>
  <c r="BE101" i="2"/>
  <c r="BE103" i="2"/>
  <c r="BE105" i="2"/>
  <c r="BE106" i="2"/>
  <c r="BE108" i="2"/>
  <c r="BE109" i="2"/>
  <c r="BE115" i="2"/>
  <c r="BE116" i="2"/>
  <c r="BE117" i="2"/>
  <c r="BE127" i="2"/>
  <c r="BE129" i="2"/>
  <c r="BE131" i="2"/>
  <c r="BE132" i="2"/>
  <c r="BE133" i="2"/>
  <c r="BE135" i="2"/>
  <c r="BE137" i="2"/>
  <c r="BE140" i="2"/>
  <c r="BE142" i="2"/>
  <c r="BE144" i="2"/>
  <c r="BE146" i="2"/>
  <c r="BE147" i="2"/>
  <c r="BE148" i="2"/>
  <c r="BE151" i="2"/>
  <c r="BE153" i="2"/>
  <c r="BE156" i="2"/>
  <c r="BE158" i="2"/>
  <c r="BE160" i="2"/>
  <c r="BE162" i="2"/>
  <c r="BE164" i="2"/>
  <c r="BE166" i="2"/>
  <c r="BE167" i="2"/>
  <c r="BE169" i="2"/>
  <c r="BE170" i="2"/>
  <c r="BE171" i="2"/>
  <c r="BE173" i="2"/>
  <c r="BE175" i="2"/>
  <c r="BE176" i="2"/>
  <c r="BE179" i="2"/>
  <c r="BE180" i="2"/>
  <c r="BE184" i="2"/>
  <c r="BE185" i="2"/>
  <c r="BE187" i="2"/>
  <c r="BE188" i="2"/>
  <c r="BE190" i="2"/>
  <c r="BE192" i="2"/>
  <c r="BE194" i="2"/>
  <c r="BE197" i="2"/>
  <c r="BE200" i="2"/>
  <c r="BE205" i="2"/>
  <c r="BE209" i="2"/>
  <c r="BE211" i="2"/>
  <c r="BE214" i="2"/>
  <c r="BE216" i="2"/>
  <c r="BE218" i="2"/>
  <c r="BE222" i="2"/>
  <c r="BE223" i="2"/>
  <c r="BE224" i="2"/>
  <c r="BE225" i="2"/>
  <c r="BE227" i="2"/>
  <c r="BE228" i="2"/>
  <c r="BE229" i="2"/>
  <c r="BE232" i="2"/>
  <c r="BE233" i="2"/>
  <c r="BE234" i="2"/>
  <c r="BE235" i="2"/>
  <c r="BE241" i="2"/>
  <c r="BE242" i="2"/>
  <c r="BE244" i="2"/>
  <c r="BE245" i="2"/>
  <c r="BE247" i="2"/>
  <c r="BE248" i="2"/>
  <c r="BE251" i="2"/>
  <c r="BE253" i="2"/>
  <c r="BE254" i="2"/>
  <c r="BE256" i="2"/>
  <c r="BE257" i="2"/>
  <c r="BE258" i="2"/>
  <c r="BE259" i="2"/>
  <c r="BE266" i="2"/>
  <c r="BE269" i="2"/>
  <c r="BE270" i="2"/>
  <c r="BE272" i="2"/>
  <c r="BE276" i="2"/>
  <c r="BE279" i="2"/>
  <c r="BE281" i="2"/>
  <c r="BE282" i="2"/>
  <c r="BE284" i="2"/>
  <c r="BE286" i="2"/>
  <c r="BE289" i="2"/>
  <c r="BE291" i="2"/>
  <c r="BE295" i="2"/>
  <c r="BE297" i="2"/>
  <c r="BE301" i="2"/>
  <c r="BE302" i="2"/>
  <c r="BE303" i="2"/>
  <c r="BE305" i="2"/>
  <c r="BE308" i="2"/>
  <c r="BE309" i="2"/>
  <c r="BE89" i="2"/>
  <c r="BE97" i="2"/>
  <c r="BE100" i="2"/>
  <c r="BE102" i="2"/>
  <c r="BE104" i="2"/>
  <c r="BE107" i="2"/>
  <c r="BE110" i="2"/>
  <c r="BE112" i="2"/>
  <c r="BE114" i="2"/>
  <c r="BE118" i="2"/>
  <c r="BE119" i="2"/>
  <c r="BE121" i="2"/>
  <c r="BE122" i="2"/>
  <c r="BE123" i="2"/>
  <c r="BE124" i="2"/>
  <c r="BE125" i="2"/>
  <c r="BE126" i="2"/>
  <c r="BE128" i="2"/>
  <c r="BE130" i="2"/>
  <c r="BE134" i="2"/>
  <c r="BE138" i="2"/>
  <c r="BE141" i="2"/>
  <c r="BE143" i="2"/>
  <c r="BE149" i="2"/>
  <c r="BE150" i="2"/>
  <c r="BE152" i="2"/>
  <c r="BE154" i="2"/>
  <c r="BE155" i="2"/>
  <c r="BE157" i="2"/>
  <c r="BE159" i="2"/>
  <c r="BE161" i="2"/>
  <c r="BE163" i="2"/>
  <c r="BE165" i="2"/>
  <c r="BE168" i="2"/>
  <c r="BE172" i="2"/>
  <c r="BE174" i="2"/>
  <c r="BE177" i="2"/>
  <c r="BE178" i="2"/>
  <c r="BE181" i="2"/>
  <c r="BE183" i="2"/>
  <c r="BE186" i="2"/>
  <c r="BE189" i="2"/>
  <c r="BE191" i="2"/>
  <c r="BE193" i="2"/>
  <c r="BE195" i="2"/>
  <c r="BE196" i="2"/>
  <c r="BE198" i="2"/>
  <c r="BE199" i="2"/>
  <c r="BE201" i="2"/>
  <c r="BE202" i="2"/>
  <c r="BE203" i="2"/>
  <c r="BE204" i="2"/>
  <c r="BE206" i="2"/>
  <c r="BE207" i="2"/>
  <c r="BE208" i="2"/>
  <c r="BE210" i="2"/>
  <c r="BE212" i="2"/>
  <c r="BE213" i="2"/>
  <c r="BE215" i="2"/>
  <c r="BE217" i="2"/>
  <c r="BE219" i="2"/>
  <c r="BE220" i="2"/>
  <c r="BE221" i="2"/>
  <c r="BE226" i="2"/>
  <c r="BE230" i="2"/>
  <c r="BE231" i="2"/>
  <c r="BE236" i="2"/>
  <c r="BE237" i="2"/>
  <c r="BE238" i="2"/>
  <c r="BE240" i="2"/>
  <c r="BE243" i="2"/>
  <c r="BE246" i="2"/>
  <c r="BE249" i="2"/>
  <c r="BE250" i="2"/>
  <c r="BE252" i="2"/>
  <c r="BE255" i="2"/>
  <c r="BE260" i="2"/>
  <c r="BE263" i="2"/>
  <c r="BE264" i="2"/>
  <c r="BE265" i="2"/>
  <c r="BE267" i="2"/>
  <c r="BE268" i="2"/>
  <c r="BE271" i="2"/>
  <c r="BE273" i="2"/>
  <c r="BE274" i="2"/>
  <c r="BE275" i="2"/>
  <c r="BE277" i="2"/>
  <c r="BE278" i="2"/>
  <c r="BE280" i="2"/>
  <c r="BE285" i="2"/>
  <c r="BE287" i="2"/>
  <c r="BE288" i="2"/>
  <c r="BE290" i="2"/>
  <c r="BE292" i="2"/>
  <c r="BE293" i="2"/>
  <c r="BE294" i="2"/>
  <c r="BE296" i="2"/>
  <c r="BE299" i="2"/>
  <c r="BE300" i="2"/>
  <c r="BE304" i="2"/>
  <c r="BE306" i="2"/>
  <c r="BE307" i="2"/>
  <c r="BE310" i="2"/>
  <c r="BE313" i="2"/>
  <c r="BE315" i="2"/>
  <c r="E48" i="3"/>
  <c r="J52" i="3"/>
  <c r="F55" i="3"/>
  <c r="J55" i="3"/>
  <c r="BE85" i="3"/>
  <c r="BE86" i="3"/>
  <c r="BE87" i="3"/>
  <c r="BE88" i="3"/>
  <c r="BE89" i="3"/>
  <c r="BE90" i="3"/>
  <c r="BE91" i="3"/>
  <c r="BE92" i="3"/>
  <c r="BE93" i="3"/>
  <c r="BE94" i="3"/>
  <c r="BE95" i="3"/>
  <c r="BE96" i="3"/>
  <c r="BE97" i="3"/>
  <c r="BE98" i="3"/>
  <c r="BE99" i="3"/>
  <c r="BE100" i="3"/>
  <c r="BE101" i="3"/>
  <c r="BE102" i="3"/>
  <c r="BE103" i="3"/>
  <c r="BE104" i="3"/>
  <c r="BE105" i="3"/>
  <c r="BE106" i="3"/>
  <c r="BE107" i="3"/>
  <c r="BE108" i="3"/>
  <c r="BE109" i="3"/>
  <c r="BE110" i="3"/>
  <c r="BE111" i="3"/>
  <c r="BE112" i="3"/>
  <c r="BE113" i="3"/>
  <c r="BE114" i="3"/>
  <c r="BE115" i="3"/>
  <c r="BE116" i="3"/>
  <c r="BE117" i="3"/>
  <c r="BE118" i="3"/>
  <c r="BE119" i="3"/>
  <c r="BE120" i="3"/>
  <c r="BE121" i="3"/>
  <c r="BE122" i="3"/>
  <c r="BE123" i="3"/>
  <c r="BE125" i="3"/>
  <c r="BE126" i="3"/>
  <c r="BE127" i="3"/>
  <c r="BE128" i="3"/>
  <c r="BE129" i="3"/>
  <c r="BE130" i="3"/>
  <c r="BE131" i="3"/>
  <c r="BE132" i="3"/>
  <c r="BE133" i="3"/>
  <c r="BE134" i="3"/>
  <c r="BE135" i="3"/>
  <c r="E48" i="4"/>
  <c r="J52" i="4"/>
  <c r="F55" i="4"/>
  <c r="J55" i="4"/>
  <c r="BE82" i="4"/>
  <c r="BE83" i="4"/>
  <c r="BE84" i="4"/>
  <c r="BE85" i="4"/>
  <c r="BE86" i="4"/>
  <c r="BE87" i="4"/>
  <c r="E48" i="5"/>
  <c r="J52" i="5"/>
  <c r="F55" i="5"/>
  <c r="J55" i="5"/>
  <c r="BE82" i="5"/>
  <c r="BE83" i="5"/>
  <c r="BE84" i="5"/>
  <c r="BE85" i="5"/>
  <c r="BE86" i="5"/>
  <c r="BE88" i="5"/>
  <c r="BE89" i="5"/>
  <c r="BE90" i="5"/>
  <c r="E48" i="6"/>
  <c r="J52" i="6"/>
  <c r="F55" i="6"/>
  <c r="J55" i="6"/>
  <c r="BE87" i="6"/>
  <c r="BE90" i="6"/>
  <c r="BE93" i="6"/>
  <c r="BE97" i="6"/>
  <c r="BE99" i="6"/>
  <c r="BE101" i="6"/>
  <c r="BE103" i="6"/>
  <c r="BE104" i="6"/>
  <c r="BE105" i="6"/>
  <c r="F34" i="2"/>
  <c r="BA55" i="1" s="1"/>
  <c r="F36" i="2"/>
  <c r="BC55" i="1" s="1"/>
  <c r="J34" i="5"/>
  <c r="AW58" i="1" s="1"/>
  <c r="J34" i="6"/>
  <c r="AW59" i="1" s="1"/>
  <c r="J34" i="2"/>
  <c r="AW55" i="1" s="1"/>
  <c r="J34" i="3"/>
  <c r="AW56" i="1" s="1"/>
  <c r="F36" i="3"/>
  <c r="BC56" i="1" s="1"/>
  <c r="F34" i="4"/>
  <c r="BA57" i="1" s="1"/>
  <c r="F35" i="4"/>
  <c r="BB57" i="1" s="1"/>
  <c r="F37" i="4"/>
  <c r="BD57" i="1" s="1"/>
  <c r="F34" i="5"/>
  <c r="BA58" i="1" s="1"/>
  <c r="F35" i="5"/>
  <c r="BB58" i="1" s="1"/>
  <c r="F37" i="5"/>
  <c r="BD58" i="1" s="1"/>
  <c r="F35" i="6"/>
  <c r="BB59" i="1" s="1"/>
  <c r="F35" i="2"/>
  <c r="BB55" i="1" s="1"/>
  <c r="F34" i="3"/>
  <c r="BA56" i="1" s="1"/>
  <c r="F35" i="3"/>
  <c r="BB56" i="1" s="1"/>
  <c r="F37" i="3"/>
  <c r="BD56" i="1" s="1"/>
  <c r="J34" i="4"/>
  <c r="AW57" i="1" s="1"/>
  <c r="F36" i="4"/>
  <c r="BC57" i="1" s="1"/>
  <c r="F36" i="5"/>
  <c r="BC58" i="1" s="1"/>
  <c r="F36" i="6"/>
  <c r="BC59" i="1" s="1"/>
  <c r="F37" i="2"/>
  <c r="BD55" i="1" s="1"/>
  <c r="F34" i="6"/>
  <c r="BA59" i="1" s="1"/>
  <c r="F37" i="6"/>
  <c r="BD59" i="1" s="1"/>
  <c r="R84" i="6" l="1"/>
  <c r="T83" i="3"/>
  <c r="T82" i="3" s="1"/>
  <c r="P83" i="3"/>
  <c r="P82" i="3" s="1"/>
  <c r="AU56" i="1" s="1"/>
  <c r="R87" i="2"/>
  <c r="R86" i="2"/>
  <c r="T84" i="6"/>
  <c r="P84" i="6"/>
  <c r="AU59" i="1" s="1"/>
  <c r="R83" i="3"/>
  <c r="R82" i="3" s="1"/>
  <c r="T87" i="2"/>
  <c r="T86" i="2" s="1"/>
  <c r="P87" i="2"/>
  <c r="P86" i="2" s="1"/>
  <c r="AU55" i="1" s="1"/>
  <c r="BK87" i="2"/>
  <c r="J87" i="2" s="1"/>
  <c r="J60" i="2" s="1"/>
  <c r="BK83" i="3"/>
  <c r="J83" i="3" s="1"/>
  <c r="J60" i="3" s="1"/>
  <c r="BK80" i="4"/>
  <c r="J80" i="4" s="1"/>
  <c r="J59" i="4" s="1"/>
  <c r="BK80" i="5"/>
  <c r="J80" i="5" s="1"/>
  <c r="J59" i="5" s="1"/>
  <c r="BK85" i="6"/>
  <c r="J85" i="6"/>
  <c r="J60" i="6" s="1"/>
  <c r="BK95" i="6"/>
  <c r="J95" i="6" s="1"/>
  <c r="J62" i="6" s="1"/>
  <c r="F33" i="2"/>
  <c r="AZ55" i="1" s="1"/>
  <c r="BA54" i="1"/>
  <c r="W30" i="1" s="1"/>
  <c r="BB54" i="1"/>
  <c r="W31" i="1" s="1"/>
  <c r="BC54" i="1"/>
  <c r="W32" i="1" s="1"/>
  <c r="J33" i="2"/>
  <c r="AV55" i="1"/>
  <c r="AT55" i="1" s="1"/>
  <c r="F33" i="3"/>
  <c r="AZ56" i="1" s="1"/>
  <c r="J33" i="3"/>
  <c r="AV56" i="1" s="1"/>
  <c r="AT56" i="1" s="1"/>
  <c r="F33" i="4"/>
  <c r="AZ57" i="1" s="1"/>
  <c r="J33" i="4"/>
  <c r="AV57" i="1" s="1"/>
  <c r="AT57" i="1" s="1"/>
  <c r="F33" i="5"/>
  <c r="AZ58" i="1" s="1"/>
  <c r="J33" i="5"/>
  <c r="AV58" i="1" s="1"/>
  <c r="AT58" i="1" s="1"/>
  <c r="J33" i="6"/>
  <c r="AV59" i="1"/>
  <c r="AT59" i="1" s="1"/>
  <c r="BD54" i="1"/>
  <c r="W33" i="1" s="1"/>
  <c r="F33" i="6"/>
  <c r="AZ59" i="1" s="1"/>
  <c r="BK86" i="2" l="1"/>
  <c r="J86" i="2"/>
  <c r="J59" i="2" s="1"/>
  <c r="BK82" i="3"/>
  <c r="J82" i="3" s="1"/>
  <c r="J59" i="3" s="1"/>
  <c r="BK84" i="6"/>
  <c r="J84" i="6" s="1"/>
  <c r="J59" i="6" s="1"/>
  <c r="AZ54" i="1"/>
  <c r="AV54" i="1" s="1"/>
  <c r="AK29" i="1" s="1"/>
  <c r="AU54" i="1"/>
  <c r="AW54" i="1"/>
  <c r="AK30" i="1" s="1"/>
  <c r="AX54" i="1"/>
  <c r="J30" i="4"/>
  <c r="AG57" i="1" s="1"/>
  <c r="AN57" i="1" s="1"/>
  <c r="J30" i="5"/>
  <c r="AG58" i="1" s="1"/>
  <c r="AN58" i="1" s="1"/>
  <c r="AY54" i="1"/>
  <c r="J39" i="4" l="1"/>
  <c r="J39" i="5"/>
  <c r="W29" i="1"/>
  <c r="J30" i="2"/>
  <c r="AG55" i="1" s="1"/>
  <c r="AN55" i="1" s="1"/>
  <c r="J30" i="3"/>
  <c r="AG56" i="1"/>
  <c r="AN56" i="1" s="1"/>
  <c r="J30" i="6"/>
  <c r="AG59" i="1" s="1"/>
  <c r="AN59" i="1" s="1"/>
  <c r="AT54" i="1"/>
  <c r="J39" i="2" l="1"/>
  <c r="J39" i="3"/>
  <c r="J39" i="6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<sst xmlns="http://schemas.openxmlformats.org/spreadsheetml/2006/main" count="5644" uniqueCount="1289">
  <si>
    <t>Export Komplet</t>
  </si>
  <si>
    <t>VZ</t>
  </si>
  <si>
    <t>2.0</t>
  </si>
  <si>
    <t>ZAMOK</t>
  </si>
  <si>
    <t>False</t>
  </si>
  <si>
    <t>{d3ffee1b-d660-4ba7-82d0-8ea668b98a5a}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</si>
  <si>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</si>
  <si>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</si>
  <si>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</si>
  <si>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</si>
  <si>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</si>
  <si>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</si>
  <si>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</si>
  <si>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</si>
  <si>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2003040-01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</si>
  <si>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</si>
  <si>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</si>
  <si>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Oprava staničního zabezpečovacího zařízení v ŽST Blatec a Vrbátky</t>
  </si>
  <si>
    <t>0,1</t>
  </si>
  <si>
    <t>KSO:</t>
  </si>
  <si>
    <t/>
  </si>
  <si>
    <t>CC-CZ:</t>
  </si>
  <si>
    <t>1</t>
  </si>
  <si>
    <t>Místo:</t>
  </si>
  <si>
    <t>Blatec - Vrbátky</t>
  </si>
  <si>
    <t>Datum:</t>
  </si>
  <si>
    <t>10</t>
  </si>
  <si>
    <t>100</t>
  </si>
  <si>
    <t>Zadavatel:</t>
  </si>
  <si>
    <t>IČ:</t>
  </si>
  <si>
    <t>Správa železnic, státní organizace - OŘ Olcmouc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</si>
  <si>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</si>
  <si>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</si>
  <si>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</si>
  <si>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</si>
  <si>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</si>
  <si>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</si>
  <si>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</si>
  <si>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</si>
  <si>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</si>
  <si>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</si>
  <si>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</si>
  <si>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</si>
  <si>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</si>
  <si>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</si>
  <si>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</si>
  <si>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</si>
  <si>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</si>
  <si>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</si>
  <si>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</si>
  <si>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</si>
  <si>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</si>
  <si>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</si>
  <si>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</si>
  <si>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</si>
  <si>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</si>
  <si>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</si>
  <si>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</si>
  <si>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</si>
  <si>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</si>
  <si>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</si>
  <si>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</si>
  <si>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</si>
  <si>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</si>
  <si>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</si>
  <si>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</si>
  <si>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</si>
  <si>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</si>
  <si>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</si>
  <si>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</si>
  <si>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</si>
  <si>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</si>
  <si>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</si>
  <si>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</si>
  <si>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</si>
  <si>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</si>
  <si>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</si>
  <si>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</si>
  <si>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</si>
  <si>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</si>
  <si>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SZZ Blatec</t>
  </si>
  <si>
    <t>PRO</t>
  </si>
  <si>
    <t>{8d5d65e2-dfc0-49c7-aa45-c748de845af0}</t>
  </si>
  <si>
    <t>2</t>
  </si>
  <si>
    <t>PS 02</t>
  </si>
  <si>
    <t>Oprava SZZ Vrbátky</t>
  </si>
  <si>
    <t>{502f3d5a-493e-4402-b21b-56661e9abf2c}</t>
  </si>
  <si>
    <t>PS 04</t>
  </si>
  <si>
    <t>Materiál dodávaný OŘ</t>
  </si>
  <si>
    <t>{1007c7b4-58e7-4cc6-9c03-65b904cc83b4}</t>
  </si>
  <si>
    <t>VRN</t>
  </si>
  <si>
    <t>Vedlejší rozpočtové náklady</t>
  </si>
  <si>
    <t>{fae9fa25-e912-4b25-ad34-0ee9ae9a531a}</t>
  </si>
  <si>
    <t>PS 01 - URS</t>
  </si>
  <si>
    <t>{5900cf52-16b6-4182-9580-37b3689b9c30}</t>
  </si>
  <si>
    <t>KRYCÍ LIST SOUPISU PRACÍ</t>
  </si>
  <si>
    <t>Objekt:</t>
  </si>
  <si>
    <t>PS 01 - Oprava SZZ Blatec</t>
  </si>
  <si>
    <t xml:space="preserve"> </t>
  </si>
  <si>
    <t>Správa železnic, státní organizace - OŘ Olc</t>
  </si>
  <si>
    <t xml:space="preserve">Položky rozpočtu jsou pouze orientační, konkrétní položky nejsou součástí projektu stavby. V době zpracování rozpočtu není zpracována realizační dokumentace.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</si>
  <si>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</si>
  <si>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</si>
  <si>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</si>
  <si>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</si>
  <si>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</si>
  <si>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</si>
  <si>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Kabelizace</t>
  </si>
  <si>
    <t xml:space="preserve">    5 - Vnitřní zařízení</t>
  </si>
  <si>
    <t xml:space="preserve">    4 - Vnější zařízení</t>
  </si>
  <si>
    <t xml:space="preserve">    N01 - Úprava přípojky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</si>
  <si>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</si>
  <si>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</si>
  <si>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</si>
  <si>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</si>
  <si>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</si>
  <si>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</si>
  <si>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</si>
  <si>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</si>
  <si>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</si>
  <si>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</si>
  <si>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</si>
  <si>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</si>
  <si>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</si>
  <si>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</si>
  <si>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</si>
  <si>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</si>
  <si>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</si>
  <si>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</si>
  <si>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</si>
  <si>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</si>
  <si>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</si>
  <si>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m3</t>
  </si>
  <si>
    <t>ÚOŽI 2020 01</t>
  </si>
  <si>
    <t>1241231441</t>
  </si>
  <si>
    <t>PSC</t>
  </si>
  <si>
    <t>Poznámka k souboru cen:_x000D_
1. V cenách jsou započteny náklady na hloubení a uložení výzisku na terén nebo naložení na dopravní prostředek a uložení na úložišti.</t>
  </si>
  <si>
    <t>VV</t>
  </si>
  <si>
    <t>trasa</t>
  </si>
  <si>
    <t>0,35*0,5*900</t>
  </si>
  <si>
    <t>uzemnění</t>
  </si>
  <si>
    <t>0,35*0,8*50</t>
  </si>
  <si>
    <t>základ</t>
  </si>
  <si>
    <t>0,5*0,5*1*8</t>
  </si>
  <si>
    <t>Součet</t>
  </si>
  <si>
    <t>4</t>
  </si>
  <si>
    <t>5915007020</t>
  </si>
  <si>
    <t>Zásyp jam nebo rýh sypaninou na železničním spodku se zhutněním. Poznámka: 1. Ceny zásypu jam a rýh se zhutněním jsou určeny pro jakoukoliv míru zhutnění.</t>
  </si>
  <si>
    <t>-1634836611</t>
  </si>
  <si>
    <t>Poznámka k souboru cen:_x000D_
1. Ceny zásypu jam a rýh se zhutněním jsou určeny pro jakoukoliv míru zhutnění.</t>
  </si>
  <si>
    <t>3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</si>
  <si>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</si>
  <si>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</si>
  <si>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</si>
  <si>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-133903933</t>
  </si>
  <si>
    <t>Poznámka k souboru cen:_x000D_
1. V cenách jsou započteny náklady na urovnání a úpravu ploch nebo skládek výzisku kameniva a zeminy s jejich případnou rekultivací.</t>
  </si>
  <si>
    <t>2*(900+50)</t>
  </si>
  <si>
    <t>7593505134</t>
  </si>
  <si>
    <t>Zakrytí kabelu resp. trubek výstražnou folií (bez folie)</t>
  </si>
  <si>
    <t>m</t>
  </si>
  <si>
    <t>-1422647288</t>
  </si>
  <si>
    <t>5</t>
  </si>
  <si>
    <t>M</t>
  </si>
  <si>
    <t>7592700640</t>
  </si>
  <si>
    <t>Upozorňovadla, značky Návěsti označující místo na trati Fólie výstražná modrá š34cm  (HM0673909991034)</t>
  </si>
  <si>
    <t>2126445187</t>
  </si>
  <si>
    <t>6</t>
  </si>
  <si>
    <t>7491100130</t>
  </si>
  <si>
    <t>Trubková vedení Ohebné elektroinstalační trubky KOPOFLEX 110 rudá</t>
  </si>
  <si>
    <t>-255333853</t>
  </si>
  <si>
    <t>7</t>
  </si>
  <si>
    <t>7593405280</t>
  </si>
  <si>
    <t>Montáž žlabu betonového plnostěnný 20 x 20 - T 2 N</t>
  </si>
  <si>
    <t>1968170844</t>
  </si>
  <si>
    <t>8</t>
  </si>
  <si>
    <t>7593500020</t>
  </si>
  <si>
    <t>Trasy kabelového vedení Kabelové žlaby Žlab kabelový TK 2 19x23x100cm (HM0592120220000)</t>
  </si>
  <si>
    <t>kus</t>
  </si>
  <si>
    <t>128</t>
  </si>
  <si>
    <t>993410575</t>
  </si>
  <si>
    <t>9</t>
  </si>
  <si>
    <t>7492756030</t>
  </si>
  <si>
    <t>Pomocné práce pro montáž kabelů vyhledání stávajících kabelů ( měření, sonda ) - v obvodu žel. stanice nebo na na trati včetně provedení sondy</t>
  </si>
  <si>
    <t>512</t>
  </si>
  <si>
    <t>394056589</t>
  </si>
  <si>
    <t>7593505270</t>
  </si>
  <si>
    <t>Montáž kabelového označníku Ball Marker - upevnění kabelového označníku na plášť kabelu upevňovacími prvky</t>
  </si>
  <si>
    <t>-1810712015</t>
  </si>
  <si>
    <t>11</t>
  </si>
  <si>
    <t>7593501820</t>
  </si>
  <si>
    <t>Trasy kabelového vedení Lokátory a markery Ball Marker 1408-XR, fialový zabezpečováci</t>
  </si>
  <si>
    <t>1824380835</t>
  </si>
  <si>
    <t>12</t>
  </si>
  <si>
    <t>7590525245</t>
  </si>
  <si>
    <t>Zatažení kabelu do objektu do 9 kg/m - vyčistění přístupu do objektu, odvinutí a zatažení kabelu</t>
  </si>
  <si>
    <t>1944792012</t>
  </si>
  <si>
    <t>13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</si>
  <si>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</si>
  <si>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</si>
  <si>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-1685312207</t>
  </si>
  <si>
    <t>14</t>
  </si>
  <si>
    <t>7491600180</t>
  </si>
  <si>
    <t>Uzemnění Vnější Uzemňovací vedení v zemi, páskem FeZn do 120 mm2</t>
  </si>
  <si>
    <t>1691531942</t>
  </si>
  <si>
    <t>Kabelizace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</si>
  <si>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</si>
  <si>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</si>
  <si>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-951768576</t>
  </si>
  <si>
    <t>1715+715+1418+3803+871</t>
  </si>
  <si>
    <t>16</t>
  </si>
  <si>
    <t>7590521454</t>
  </si>
  <si>
    <t>Venkovní vedení kabelová - metalické sítě Plněné, párované s ochr. vodičem TCEKPFLE 3 P 1,0 D</t>
  </si>
  <si>
    <t>-55601360</t>
  </si>
  <si>
    <t>17</t>
  </si>
  <si>
    <t>7590521459</t>
  </si>
  <si>
    <t>Venkovní vedení kabelová - metalické sítě Plněné, párované s ochr. vodičem TCEKPFLE 4 P 1,0 D</t>
  </si>
  <si>
    <t>699911289</t>
  </si>
  <si>
    <t>18</t>
  </si>
  <si>
    <t>7590521469</t>
  </si>
  <si>
    <t>Venkovní vedení kabelová - metalické sítě Plněné, párované s ochr. vodičem TCEKPFLE 7 P 1,0 D</t>
  </si>
  <si>
    <t>-1908375819</t>
  </si>
  <si>
    <t>19</t>
  </si>
  <si>
    <t>7590521474</t>
  </si>
  <si>
    <t>Venkovní vedení kabelová - metalické sítě Plněné, párované s ochr. vodičem TCEKPFLE 12 P 1,0 D</t>
  </si>
  <si>
    <t>-1995022382</t>
  </si>
  <si>
    <t>20</t>
  </si>
  <si>
    <t>7590521479</t>
  </si>
  <si>
    <t>Venkovní vedení kabelová - metalické sítě Plněné, párované s ochr. vodičem TCEKPFLE 16 P 1,0 D</t>
  </si>
  <si>
    <t>221975162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</si>
  <si>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</si>
  <si>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</si>
  <si>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-682588327</t>
  </si>
  <si>
    <t>488+319</t>
  </si>
  <si>
    <t>22</t>
  </si>
  <si>
    <t>7590521484</t>
  </si>
  <si>
    <t>Venkovní vedení kabelová - metalické sítě Plněné, párované s ochr. vodičem TCEKPFLE 24 P 1,0 D</t>
  </si>
  <si>
    <t>-1018423353</t>
  </si>
  <si>
    <t>23</t>
  </si>
  <si>
    <t>7590521489</t>
  </si>
  <si>
    <t>Venkovní vedení kabelová - metalické sítě Plněné, párované s ochr. vodičem TCEKPFLE 30 P 1,0 D</t>
  </si>
  <si>
    <t>1248674791</t>
  </si>
  <si>
    <t>24</t>
  </si>
  <si>
    <t>7492756020</t>
  </si>
  <si>
    <t>Pomocné práce pro montáž kabelů montáž označovacího štítku na kabel</t>
  </si>
  <si>
    <t>659167091</t>
  </si>
  <si>
    <t>25</t>
  </si>
  <si>
    <t>7492756040</t>
  </si>
  <si>
    <t>Pomocné práce pro montáž kabelů zatažení kabelů do chráničky do 4 kg/m</t>
  </si>
  <si>
    <t>1467673707</t>
  </si>
  <si>
    <t>26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</si>
  <si>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</si>
  <si>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</si>
  <si>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-1009892646</t>
  </si>
  <si>
    <t>27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</si>
  <si>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</si>
  <si>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</si>
  <si>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1106547399</t>
  </si>
  <si>
    <t>28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</si>
  <si>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</si>
  <si>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</si>
  <si>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1120596479</t>
  </si>
  <si>
    <t>29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</si>
  <si>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</si>
  <si>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</si>
  <si>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-1020817555</t>
  </si>
  <si>
    <t>30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</si>
  <si>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</si>
  <si>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</si>
  <si>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123814616</t>
  </si>
  <si>
    <t>31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</si>
  <si>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</si>
  <si>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</si>
  <si>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-1643811341</t>
  </si>
  <si>
    <t>32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</si>
  <si>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</si>
  <si>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</si>
  <si>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-63813026</t>
  </si>
  <si>
    <t>33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</si>
  <si>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</si>
  <si>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</si>
  <si>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-1658621911</t>
  </si>
  <si>
    <t>34</t>
  </si>
  <si>
    <t>7590520604</t>
  </si>
  <si>
    <t>Venkovní vedení kabelová - metalické sítě Plněné 4x0,8 TCEPKPFLEY 3 x 4 x 0,8</t>
  </si>
  <si>
    <t>-1040048935</t>
  </si>
  <si>
    <t>35</t>
  </si>
  <si>
    <t>7590555050</t>
  </si>
  <si>
    <t>Montáž formy pro kabel TCEKE, TCEKES do délky 0,5 m 2,5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</si>
  <si>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-1723442147</t>
  </si>
  <si>
    <t>36</t>
  </si>
  <si>
    <t>7492554010</t>
  </si>
  <si>
    <t>Montáž kabelů 4- a 5-žílových Cu do 16 mm2 - uložení do země, chráničky, na rošty, pod omítku apod.</t>
  </si>
  <si>
    <t>1806137424</t>
  </si>
  <si>
    <t>348+83+22</t>
  </si>
  <si>
    <t>37</t>
  </si>
  <si>
    <t>7492501880</t>
  </si>
  <si>
    <t>Kabely, vodiče, šňůry Cu - nn Kabel silový 4 a 5-žílový Cu, plastová izolace CYKY 4J16 (4Bx16)</t>
  </si>
  <si>
    <t>1939483918</t>
  </si>
  <si>
    <t>38</t>
  </si>
  <si>
    <t>7492501950</t>
  </si>
  <si>
    <t>Kabely, vodiče, šňůry Cu - nn Kabel silový 4 a 5-žílový Cu, plastová izolace CYKY 4O4 (4Dx4)</t>
  </si>
  <si>
    <t>849058048</t>
  </si>
  <si>
    <t>83+22</t>
  </si>
  <si>
    <t>39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</si>
  <si>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</si>
  <si>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</si>
  <si>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-1984163308</t>
  </si>
  <si>
    <t>40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</si>
  <si>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</si>
  <si>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</si>
  <si>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1185526865</t>
  </si>
  <si>
    <t>41</t>
  </si>
  <si>
    <t>7590541289</t>
  </si>
  <si>
    <t>Slaboproudé rozvody, kabely pro přívod a vnitřní instalaci Spojky metalických kabelů a příslušenství Teplem smrštitelná zesílená spojka s hliníkovou kostrou pro tlakované kabely XAGA 1000-160/55-500</t>
  </si>
  <si>
    <t>-116530571</t>
  </si>
  <si>
    <t>42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</si>
  <si>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</si>
  <si>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</si>
  <si>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286290077</t>
  </si>
  <si>
    <t>43</t>
  </si>
  <si>
    <t>7491510070</t>
  </si>
  <si>
    <t>Protipožární a kabelové ucpávky Protipožární ucpávky a tmely prostupu kabelového pr.do 110 mm, do EI 90 min.</t>
  </si>
  <si>
    <t>441561255</t>
  </si>
  <si>
    <t>Vnitřní zařízení</t>
  </si>
  <si>
    <t>44</t>
  </si>
  <si>
    <t>7593317126</t>
  </si>
  <si>
    <t>Demontáž stojanové řady pro 4-5 stojanů</t>
  </si>
  <si>
    <t>-1898494669</t>
  </si>
  <si>
    <t>45</t>
  </si>
  <si>
    <t>7593317100</t>
  </si>
  <si>
    <t>Demontáž zabezpečovacího stojanu</t>
  </si>
  <si>
    <t>992017476</t>
  </si>
  <si>
    <t>46</t>
  </si>
  <si>
    <t>7593337140</t>
  </si>
  <si>
    <t>Demontáž napájecí jednotky</t>
  </si>
  <si>
    <t>1741540224</t>
  </si>
  <si>
    <t>47</t>
  </si>
  <si>
    <t>7592907012</t>
  </si>
  <si>
    <t>Demontáž článku niklokadmiového kapacity přes 200 Ah</t>
  </si>
  <si>
    <t>1242042701</t>
  </si>
  <si>
    <t>48</t>
  </si>
  <si>
    <t>7593315122</t>
  </si>
  <si>
    <t>Montáž stojanové řady pro 2 stojany - sestavení dodané konstrukce, vyměření místa a usazení stojanové řady, montáž ochranných plechů a roštu stojanové řady, ukotvení</t>
  </si>
  <si>
    <t>1845862581</t>
  </si>
  <si>
    <t>49</t>
  </si>
  <si>
    <t>7593310910</t>
  </si>
  <si>
    <t>Konstrukční díly Řada stojan. pro 2 stojany 19 polí inov. (HM0404215990312)</t>
  </si>
  <si>
    <t>1535691726</t>
  </si>
  <si>
    <t>50</t>
  </si>
  <si>
    <t>7593315102</t>
  </si>
  <si>
    <t>Montáž zabezpečovacího stojanu kabelového - upevnění stojanu do stojanové řady, připojení ochranného uzemnění a informativní kontrola zapojení</t>
  </si>
  <si>
    <t>1919913395</t>
  </si>
  <si>
    <t>51</t>
  </si>
  <si>
    <t>7593310840</t>
  </si>
  <si>
    <t>Konstrukční díly Stojan kabelový DIN  (CV724909002)</t>
  </si>
  <si>
    <t>50878266</t>
  </si>
  <si>
    <t>52</t>
  </si>
  <si>
    <t>7593315104</t>
  </si>
  <si>
    <t>Montáž zabezpečovacího stojanu napájecího - upevnění stojanu do stojanové řady, připojení ochranného uzemnění a informativní kontrola zapojení</t>
  </si>
  <si>
    <t>1392146382</t>
  </si>
  <si>
    <t>53</t>
  </si>
  <si>
    <t>7593315100</t>
  </si>
  <si>
    <t>Montáž zabezpečovacího stojanu reléového - upevnění stojanu do stojanové řady, připojení ochranného uzemnění a informativní kontrola zapojení</t>
  </si>
  <si>
    <t>1850651557</t>
  </si>
  <si>
    <t>54</t>
  </si>
  <si>
    <t>7593310990</t>
  </si>
  <si>
    <t xml:space="preserve">Konstrukční díly Stojan kolejových obvodů </t>
  </si>
  <si>
    <t>Sborník UOŽI 01 2020</t>
  </si>
  <si>
    <t>1953886071</t>
  </si>
  <si>
    <t>55</t>
  </si>
  <si>
    <t>7593315380</t>
  </si>
  <si>
    <t>Montáž panelu reléového</t>
  </si>
  <si>
    <t>-1928720792</t>
  </si>
  <si>
    <t>56</t>
  </si>
  <si>
    <t>7593317380</t>
  </si>
  <si>
    <t>Demontáž panelu reléového</t>
  </si>
  <si>
    <t>1682434268</t>
  </si>
  <si>
    <t>57</t>
  </si>
  <si>
    <t>7494559020</t>
  </si>
  <si>
    <t>Montáž relé paticového včetně patice</t>
  </si>
  <si>
    <t>-1879990525</t>
  </si>
  <si>
    <t>58</t>
  </si>
  <si>
    <t>7593337040</t>
  </si>
  <si>
    <t>Demontáž malorozměrného relé</t>
  </si>
  <si>
    <t>-924838447</t>
  </si>
  <si>
    <t>59</t>
  </si>
  <si>
    <t>7593330040</t>
  </si>
  <si>
    <t>Výměnné díly Relé NMŠ 1-2000 (HM0404221990407)</t>
  </si>
  <si>
    <t>-1518709784</t>
  </si>
  <si>
    <t>60</t>
  </si>
  <si>
    <t>7593315382</t>
  </si>
  <si>
    <t>Montáž panelu se svorkovnicemi</t>
  </si>
  <si>
    <t>-648434532</t>
  </si>
  <si>
    <t>61</t>
  </si>
  <si>
    <t>7593317382</t>
  </si>
  <si>
    <t>Demontáž panelu se svorkovnicemi</t>
  </si>
  <si>
    <t>-1117100078</t>
  </si>
  <si>
    <t>62</t>
  </si>
  <si>
    <t>7593327110</t>
  </si>
  <si>
    <t>Demontáž pásku zdířkového pojistkového</t>
  </si>
  <si>
    <t>1808063782</t>
  </si>
  <si>
    <t>63</t>
  </si>
  <si>
    <t>7593325110</t>
  </si>
  <si>
    <t>Montáž pásku zdířkového pojistkového - včetně zapojení a označení</t>
  </si>
  <si>
    <t>1092834259</t>
  </si>
  <si>
    <t>64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</si>
  <si>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</si>
  <si>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</si>
  <si>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-1015700301</t>
  </si>
  <si>
    <t>65</t>
  </si>
  <si>
    <t>7590545272</t>
  </si>
  <si>
    <t>Montáž kabelu NCEY na roštu přes 10 do 48 žil</t>
  </si>
  <si>
    <t>-700950943</t>
  </si>
  <si>
    <t>66</t>
  </si>
  <si>
    <t>7590521734</t>
  </si>
  <si>
    <t>Venkovní vedení kabelová - metalické sítě Neplněné s ochr. vodičem, stíněné TCEKFY 6 P 1,0 D</t>
  </si>
  <si>
    <t>15954702</t>
  </si>
  <si>
    <t>67</t>
  </si>
  <si>
    <t>7593315425</t>
  </si>
  <si>
    <t>Zhotovení jednoho zapojení při volné vazbě - naměření vodiče, zatažení a připojení</t>
  </si>
  <si>
    <t>-118678422</t>
  </si>
  <si>
    <t>68</t>
  </si>
  <si>
    <t>7492500690</t>
  </si>
  <si>
    <t>Kabely, vodiče, šňůry Cu - nn Vodič jednožílový Cu, plastová izolace H05V-K 1 černý (CYA)</t>
  </si>
  <si>
    <t>147813389</t>
  </si>
  <si>
    <t>69</t>
  </si>
  <si>
    <t>7491651030</t>
  </si>
  <si>
    <t>Montáž vnitřního uzemnění ochranné pospojování volně nebo pod omítkou vodič Cu 2,5-16 mm2</t>
  </si>
  <si>
    <t>-1219574229</t>
  </si>
  <si>
    <t>70</t>
  </si>
  <si>
    <t>7492500020</t>
  </si>
  <si>
    <t>Kabely, vodiče, šňůry Cu - nn Vodič jednožílový Cu, plastová izolace H07V-U 16 žz (CY)</t>
  </si>
  <si>
    <t>1854308088</t>
  </si>
  <si>
    <t>71</t>
  </si>
  <si>
    <t>7592907022</t>
  </si>
  <si>
    <t>Demontáž bloku baterie niklokadmiové kapacity přes 200 Ah</t>
  </si>
  <si>
    <t>-1849629002</t>
  </si>
  <si>
    <t>72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</si>
  <si>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</si>
  <si>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</si>
  <si>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101224920</t>
  </si>
  <si>
    <t>73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</si>
  <si>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</si>
  <si>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</si>
  <si>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1812463994</t>
  </si>
  <si>
    <t>74</t>
  </si>
  <si>
    <t>7593007012</t>
  </si>
  <si>
    <t>Demontáž dobíječe, usměrňovače, napáječe nástěnného</t>
  </si>
  <si>
    <t>238804073</t>
  </si>
  <si>
    <t>75</t>
  </si>
  <si>
    <t>7593005012</t>
  </si>
  <si>
    <t>Montáž dobíječe, usměrňovače, napáječe nástěnného - včetně připojení vodičů elektrické sítě ss rozvodu a uzemnění, přezkoušení funkce</t>
  </si>
  <si>
    <t>-1200833811</t>
  </si>
  <si>
    <t>76</t>
  </si>
  <si>
    <t>7593005010</t>
  </si>
  <si>
    <t>Montáž dobíječe, usměrňovače, napáječe do stojanové řady - včetně připojení vodičů elektrické sítě ss rozvodu a uzemnění, přezkoušení funkce</t>
  </si>
  <si>
    <t>-144833083</t>
  </si>
  <si>
    <t>77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</si>
  <si>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</si>
  <si>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</si>
  <si>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-1143856790</t>
  </si>
  <si>
    <t>78</t>
  </si>
  <si>
    <t>7593007010</t>
  </si>
  <si>
    <t>Demontáž dobíječe, usměrňovače, napáječe ze stojanové řady</t>
  </si>
  <si>
    <t>425014473</t>
  </si>
  <si>
    <t>79</t>
  </si>
  <si>
    <t>7593315520</t>
  </si>
  <si>
    <t>Pronájem provizorního SZZ EMA 2 s ovládáním EMP do 6 měsíců délky pronájmu - obsahuje vystrojenou skříň SZZ, indikační desku, skříň napájení, kompletní montáž a následnou demontáž, jeden soubor umožňuje ovládání PN až na 10 návěstidlech, kontrolu trvalého svícení 1 návěstního znaku až na 4 vjezdových návěstidlech, ovládání až 3 PZS, ovládání až 6 výhybek nebo výhybkových spojek</t>
  </si>
  <si>
    <t>soubor</t>
  </si>
  <si>
    <t>1616448939</t>
  </si>
  <si>
    <t>Vnější zařízení</t>
  </si>
  <si>
    <t>80</t>
  </si>
  <si>
    <t>7590115010</t>
  </si>
  <si>
    <t>Montáž objektu rozměru do 6,0 x 3,0 m - usazení na základy, zatažení kabelů a zřízení kabelové rezervy, opravný nátěr. Neobsahuje výkop a zához jam</t>
  </si>
  <si>
    <t>961589570</t>
  </si>
  <si>
    <t>81</t>
  </si>
  <si>
    <t>7590110160</t>
  </si>
  <si>
    <t>Domky, přístřešky Reléový domek - výška 3,10 m - podle zvl. požadavků a předložené dokumentace 3x4 m</t>
  </si>
  <si>
    <t>-2147085233</t>
  </si>
  <si>
    <t>82</t>
  </si>
  <si>
    <t>7590115020</t>
  </si>
  <si>
    <t>Montáž objektu nosného rámu se stříškou, okapu a svodu</t>
  </si>
  <si>
    <t>-1739688778</t>
  </si>
  <si>
    <t>83</t>
  </si>
  <si>
    <t>7590110780</t>
  </si>
  <si>
    <t>Domky, přístřešky Okapy a děšťové svody - pro rel. domek podle zvl. požadavků a  předložené dokumentace 3x8 m</t>
  </si>
  <si>
    <t>1758310070</t>
  </si>
  <si>
    <t>84</t>
  </si>
  <si>
    <t>7590115030</t>
  </si>
  <si>
    <t>Montáž objektu střechy sedlové nebo valbové rel. domku rozměru do 3x3 m</t>
  </si>
  <si>
    <t>94921567</t>
  </si>
  <si>
    <t>85</t>
  </si>
  <si>
    <t>7590117010</t>
  </si>
  <si>
    <t>Demontáž objektu rozměru do 6,0 x 3,0 m - včetně odpojení zařízení od kabelových rozvodů</t>
  </si>
  <si>
    <t>1572667868</t>
  </si>
  <si>
    <t>86</t>
  </si>
  <si>
    <t>7590117030</t>
  </si>
  <si>
    <t>Demontáž objektu střechy sedlové nebo valbové rel. domku rozměru do 3x3 m - včetně odpojení zařízení od kabelových rozvodů</t>
  </si>
  <si>
    <t>1040886065</t>
  </si>
  <si>
    <t>87</t>
  </si>
  <si>
    <t>7590110440</t>
  </si>
  <si>
    <t>Domky, přístřešky Střecha sedlová  rel.domku - podle zvl. požadavků a předložené dokumentace 3x4 m</t>
  </si>
  <si>
    <t>-246437323</t>
  </si>
  <si>
    <t>88</t>
  </si>
  <si>
    <t>7594207012</t>
  </si>
  <si>
    <t xml:space="preserve">Demontáž stykového transformátoru </t>
  </si>
  <si>
    <t>-592865586</t>
  </si>
  <si>
    <t>89</t>
  </si>
  <si>
    <t>7594205012</t>
  </si>
  <si>
    <t>Montáž stykového transformátoru jednoho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</si>
  <si>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508750722</t>
  </si>
  <si>
    <t>90</t>
  </si>
  <si>
    <t>7594200090</t>
  </si>
  <si>
    <t xml:space="preserve">Výstroj konců kolejových obvodů a kódovacích smyček Transformátor stykový </t>
  </si>
  <si>
    <t>1573191376</t>
  </si>
  <si>
    <t>91</t>
  </si>
  <si>
    <t>7590190170</t>
  </si>
  <si>
    <t>Ostatní Podpěra zemní umělohmotná ZUP-TJA (HM0321859999803)</t>
  </si>
  <si>
    <t>-1479544237</t>
  </si>
  <si>
    <t>92</t>
  </si>
  <si>
    <t>7594107040</t>
  </si>
  <si>
    <t>Demontáž lanového propojení tlumivek z dřevěných pražců</t>
  </si>
  <si>
    <t>998369855</t>
  </si>
  <si>
    <t>93</t>
  </si>
  <si>
    <t>7594105052</t>
  </si>
  <si>
    <t>Montáž lanového propojení tlumivek na dřevěné pražce 30 m - propojení stykového transformátoru s kolejnicí nebo s dalším stykovým transformátorem lanovým propojením; usazení pražců nebo trámků mezi koleje nebo podél koleje; připevnění lana k pražcům nebo montážním trámkům</t>
  </si>
  <si>
    <t>305915092</t>
  </si>
  <si>
    <t>94</t>
  </si>
  <si>
    <t>7594107310</t>
  </si>
  <si>
    <t>Demontáž kolejnicového lanového propojení z dřevěných pražců</t>
  </si>
  <si>
    <t>301735342</t>
  </si>
  <si>
    <t>95</t>
  </si>
  <si>
    <t>7594105320</t>
  </si>
  <si>
    <t>Montáž lanového propojení kolejnicového na dřevěné pražce do 10,0 m - příčné nebo podélné propojení kolejnic přímých kolejí a na výhybkách; usazení pražců mezi souběžnými kolejemi nebo podél koleje; připevnění lanového propojení na pražce nebo montážní trámky</t>
  </si>
  <si>
    <t>-1455425105</t>
  </si>
  <si>
    <t>96</t>
  </si>
  <si>
    <t>7594130795</t>
  </si>
  <si>
    <t>Lanové propojení s patkovým středovým ukončením nebo jejich ekvivalent LHI 4xFe20/5500 norma 707629197 (HM0404223990464AV.05500)</t>
  </si>
  <si>
    <t>-1327879142</t>
  </si>
  <si>
    <t>97</t>
  </si>
  <si>
    <t>7594130580</t>
  </si>
  <si>
    <t>Lanové propojení s patkovým středovým ukončením nebo jejich ekvivalent LHI 3xFe20/1200 norma 706629113 (HM0404223991511AV.01200)</t>
  </si>
  <si>
    <t>1560116367</t>
  </si>
  <si>
    <t>98</t>
  </si>
  <si>
    <t>7594130615</t>
  </si>
  <si>
    <t>Lanové propojení s patkovým středovým ukončením nebo jejich ekvivalent LHI 3xFe20/3000 norma 706629121 (HM0404223991511AV.03000)</t>
  </si>
  <si>
    <t>-813938804</t>
  </si>
  <si>
    <t>99</t>
  </si>
  <si>
    <t>7594130790</t>
  </si>
  <si>
    <t>Lanové propojení s patkovým středovým ukončením nebo jejich ekvivalent LBI 4xFe20/4000 norma 707629185 (HM0404223990464AV.04000)</t>
  </si>
  <si>
    <t>-999863385</t>
  </si>
  <si>
    <t>7594130695</t>
  </si>
  <si>
    <t>Lanové propojení s patkovým středovým ukončením nebo jejich ekvivalent LH 4xFe20/65 norma 707629000 (HM0404223990464)</t>
  </si>
  <si>
    <t>122254660</t>
  </si>
  <si>
    <t>101</t>
  </si>
  <si>
    <t>7594130800</t>
  </si>
  <si>
    <t>Lanové propojení s patkovým středovým ukončením nebo jejich ekvivalent LBI 4xFe20/6000 norma 707629206 (HM0404223990464AV.07000)</t>
  </si>
  <si>
    <t>1521131622</t>
  </si>
  <si>
    <t>102</t>
  </si>
  <si>
    <t>7594130730</t>
  </si>
  <si>
    <t>Lanové propojení s patkovým středovým ukončením nebo jejich ekvivalent LBI 4xFe20/420 norma 707629130 (HM0404223990464AV.00350)</t>
  </si>
  <si>
    <t>-1856054492</t>
  </si>
  <si>
    <t>103</t>
  </si>
  <si>
    <t>7594130745</t>
  </si>
  <si>
    <t>Lanové propojení s patkovým středovým ukončením nebo jejich ekvivalent LBI 4xFe20/1200 norma 707629003 (HM0404223990462)</t>
  </si>
  <si>
    <t>-1209437962</t>
  </si>
  <si>
    <t>104</t>
  </si>
  <si>
    <t>7594130545</t>
  </si>
  <si>
    <t>Lanové propojení s patkovým středovým ukončením nebo jejich ekvivalent LKI 3xFe20/420 norma 706629107 (HM0404223991511AV.00400)</t>
  </si>
  <si>
    <t>466023232</t>
  </si>
  <si>
    <t>105</t>
  </si>
  <si>
    <t>7594130780</t>
  </si>
  <si>
    <t>Lanové propojení s patkovým středovým ukončením nebo jejich ekvivalent LBI 4xFe20/3000 norma 707629170 (HM0404223990464AV.03000)</t>
  </si>
  <si>
    <t>-728274281</t>
  </si>
  <si>
    <t>106</t>
  </si>
  <si>
    <t>7594130805</t>
  </si>
  <si>
    <t>Lanové propojení s patkovým středovým ukončením nebo jejich ekvivalent LBI 4xFe20/7100 norma 707629207 (HM0404223990464AV.07100)</t>
  </si>
  <si>
    <t>-82823449</t>
  </si>
  <si>
    <t>107</t>
  </si>
  <si>
    <t>-895002985</t>
  </si>
  <si>
    <t>108</t>
  </si>
  <si>
    <t>7594130735</t>
  </si>
  <si>
    <t>Lanové propojení s patkovým středovým ukončením nebo jejich ekvivalent LbI 4xFe20/600 norma 707629002 (HM0404223990461)</t>
  </si>
  <si>
    <t>1403765410</t>
  </si>
  <si>
    <t>109</t>
  </si>
  <si>
    <t>7594121400</t>
  </si>
  <si>
    <t>Lanové propojení s kombinací kolíkových a patkových ukončení LKI 2xFe20/420 norma 708659004 (HM0404223990501)</t>
  </si>
  <si>
    <t>-104797253</t>
  </si>
  <si>
    <t>110</t>
  </si>
  <si>
    <t>7594130595</t>
  </si>
  <si>
    <t>Lanové propojení s patkovým středovým ukončením nebo jejich ekvivalent LKI 3xFe20/1600 norma 706629114 (HM0404223991511AV.01700)</t>
  </si>
  <si>
    <t>1063370651</t>
  </si>
  <si>
    <t>111</t>
  </si>
  <si>
    <t>7594130605</t>
  </si>
  <si>
    <t>Lanové propojení s patkovým středovým ukončením nebo jejich ekvivalent LKI 3xFe20/2000 norma 706629117 (HM0404223991511AV.02200)</t>
  </si>
  <si>
    <t>22741942</t>
  </si>
  <si>
    <t>112</t>
  </si>
  <si>
    <t>7594130535</t>
  </si>
  <si>
    <t>Lanové propojení s patkovým středovým ukončením nebo jejich ekvivalent LkI 3xFe20/240 norma 706629104 (HM0404223991511AV.00330)</t>
  </si>
  <si>
    <t>1366592571</t>
  </si>
  <si>
    <t>113</t>
  </si>
  <si>
    <t>-176161273</t>
  </si>
  <si>
    <t>114</t>
  </si>
  <si>
    <t>7591017010</t>
  </si>
  <si>
    <t>Demontáž elektromotorického přestavníku z výkolejky</t>
  </si>
  <si>
    <t>1975807800</t>
  </si>
  <si>
    <t>115</t>
  </si>
  <si>
    <t>7591017030</t>
  </si>
  <si>
    <t>Demontáž elektromotorického přestavníku z výhybky s kontrolou jazyků</t>
  </si>
  <si>
    <t>1498153847</t>
  </si>
  <si>
    <t>116</t>
  </si>
  <si>
    <t>7591015018</t>
  </si>
  <si>
    <t>Montáž elektromotorického přestavníku na výkolejce s upevněním přírubou - připevnění přestavníku k přírubě a zatažení kabelu s kabelovou formou do kabelového závěru, mechanické přezkoušení chodu</t>
  </si>
  <si>
    <t>620267399</t>
  </si>
  <si>
    <t>117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</si>
  <si>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</si>
  <si>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</si>
  <si>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-1213816326</t>
  </si>
  <si>
    <t>118</t>
  </si>
  <si>
    <t>7591090010</t>
  </si>
  <si>
    <t>Díly pro zemní montáž přestavníků Deska základ.pod přestav. 700x460  (HM0592139997046)</t>
  </si>
  <si>
    <t>1600182257</t>
  </si>
  <si>
    <t>119</t>
  </si>
  <si>
    <t>7591095010</t>
  </si>
  <si>
    <t>Dodatečná montáž ohrazení pro elekromotorický přestavník s plastovou ohrádkou</t>
  </si>
  <si>
    <t>498893178</t>
  </si>
  <si>
    <t>120</t>
  </si>
  <si>
    <t>7591090110</t>
  </si>
  <si>
    <t>Díly pro zemní montáž přestavníků Ohrádka přestavníku POP KPS (HM0321859992206)</t>
  </si>
  <si>
    <t>635360618</t>
  </si>
  <si>
    <t>121</t>
  </si>
  <si>
    <t>7591035020</t>
  </si>
  <si>
    <t>Montáž kontrolní tyče kloubové krátké</t>
  </si>
  <si>
    <t>-1872213357</t>
  </si>
  <si>
    <t>122</t>
  </si>
  <si>
    <t>7591030213</t>
  </si>
  <si>
    <t>Kontrolní tyče Tyč kontrolní kloubová sestavená krátká pravá (CV031719003)</t>
  </si>
  <si>
    <t>-616775848</t>
  </si>
  <si>
    <t>123</t>
  </si>
  <si>
    <t>7591030214</t>
  </si>
  <si>
    <t>Kontrolní tyče Tyč kontrolní kloubová sestavená krátká levá (CV031719004)</t>
  </si>
  <si>
    <t>613202750</t>
  </si>
  <si>
    <t>124</t>
  </si>
  <si>
    <t>7591035030</t>
  </si>
  <si>
    <t>Montáž kontrolní tyče kloubové dlouhé</t>
  </si>
  <si>
    <t>-347514354</t>
  </si>
  <si>
    <t>125</t>
  </si>
  <si>
    <t>7591030223</t>
  </si>
  <si>
    <t>Kontrolní tyče Tyč kontrolní kloubová sestavená dlouhá pravá (CV031729003)</t>
  </si>
  <si>
    <t>1469541992</t>
  </si>
  <si>
    <t>126</t>
  </si>
  <si>
    <t>7591030224</t>
  </si>
  <si>
    <t>Kontrolní tyče Tyč kontrolní kloubová sestavená dlouhá levá (CV031729004)</t>
  </si>
  <si>
    <t>1002700642</t>
  </si>
  <si>
    <t>127</t>
  </si>
  <si>
    <t>7590925022</t>
  </si>
  <si>
    <t>Montáž součástí výkolejky výkolejkové spojnice</t>
  </si>
  <si>
    <t>1365074429</t>
  </si>
  <si>
    <t>7590920070</t>
  </si>
  <si>
    <t>Součásti výkolejek Spojnice výkolejková dlouhá  (CV040705017)</t>
  </si>
  <si>
    <t>-1918015264</t>
  </si>
  <si>
    <t>129</t>
  </si>
  <si>
    <t>7591045030</t>
  </si>
  <si>
    <t>Montáž pravítka kontrolního dolního sestaveného</t>
  </si>
  <si>
    <t>-1826474308</t>
  </si>
  <si>
    <t>130</t>
  </si>
  <si>
    <t>7591040010</t>
  </si>
  <si>
    <t>Kontrolní pravítka Pravítko kontrolní  (CV201130008)</t>
  </si>
  <si>
    <t>509755482</t>
  </si>
  <si>
    <t>131</t>
  </si>
  <si>
    <t>7591055010</t>
  </si>
  <si>
    <t>Montáž krytu přestavníku úplného</t>
  </si>
  <si>
    <t>-643822961</t>
  </si>
  <si>
    <t>132</t>
  </si>
  <si>
    <t>7591050030</t>
  </si>
  <si>
    <t>Kryty Kryt kontrolních pravítek úplný (CV201515006)</t>
  </si>
  <si>
    <t>-344354686</t>
  </si>
  <si>
    <t>133</t>
  </si>
  <si>
    <t>7591087030</t>
  </si>
  <si>
    <t>Demontáž upevňovací soupravy kloubové s upevněním na koleji</t>
  </si>
  <si>
    <t>57169404</t>
  </si>
  <si>
    <t>134</t>
  </si>
  <si>
    <t>7591085030</t>
  </si>
  <si>
    <t>Montáž upevňovací soupravy kloubové s upevněním na koleji</t>
  </si>
  <si>
    <t>-1681215189</t>
  </si>
  <si>
    <t>135</t>
  </si>
  <si>
    <t>7591080805</t>
  </si>
  <si>
    <t>Ostatní náhradní díly EP600 Spojnice přestavníková na jednoduché výhybce s čelisť.závěrem (č.v.031049001)</t>
  </si>
  <si>
    <t>-197360589</t>
  </si>
  <si>
    <t>N01</t>
  </si>
  <si>
    <t>Úprava přípojky</t>
  </si>
  <si>
    <t>136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</si>
  <si>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</si>
  <si>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</si>
  <si>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ÚOŽI 2019 01</t>
  </si>
  <si>
    <t>1107461809</t>
  </si>
  <si>
    <t>137</t>
  </si>
  <si>
    <t>7491200040</t>
  </si>
  <si>
    <t>Elektroinstalační materiál Elektroinstalační lišty a kabelové žlaby Lišta LV 40x15 vkládací bílá 3m</t>
  </si>
  <si>
    <t>53344709</t>
  </si>
  <si>
    <t>138</t>
  </si>
  <si>
    <t>7493655015</t>
  </si>
  <si>
    <t>Montáž skříní elektroměrových venkovních pro přímé měření do 80 A pro připojení kabelů do 16 mm2 jednosazbové, včetně jističe do 80 A kompaktní pilíř</t>
  </si>
  <si>
    <t>1334962270</t>
  </si>
  <si>
    <t>139</t>
  </si>
  <si>
    <t>7493600840</t>
  </si>
  <si>
    <t>Kabelové a zásuvkové skříně, elektroměrové rozvaděče Skříně elektroměrové pro přímé měření Rozváděč pro jednosazbový třífázový elektroměr do 40A kompaktní pilíř včetně základu</t>
  </si>
  <si>
    <t>-1386016401</t>
  </si>
  <si>
    <t>140</t>
  </si>
  <si>
    <t>7494151020</t>
  </si>
  <si>
    <t>Montáž modulárních rozvodnic min. IP 55, třída izolace II, počet modulů do 72</t>
  </si>
  <si>
    <t>-1012874267</t>
  </si>
  <si>
    <t>141</t>
  </si>
  <si>
    <t>7494000108-R</t>
  </si>
  <si>
    <t>Rozváděč RTR, náplň viz projektová dokumentace</t>
  </si>
  <si>
    <t>-1089110005</t>
  </si>
  <si>
    <t>142</t>
  </si>
  <si>
    <t>7494153010</t>
  </si>
  <si>
    <t>Montáž prázdných plastových kabelových skříní min. IP 44, výšky do 800 mm, hloubky do 320 mm kompaktní pilíř š do 530 mm</t>
  </si>
  <si>
    <t>-1160942003</t>
  </si>
  <si>
    <t>143</t>
  </si>
  <si>
    <t>7495800100-R</t>
  </si>
  <si>
    <t>Rozváděč RZS - náplň viz projektová dokumentace</t>
  </si>
  <si>
    <t>12613680</t>
  </si>
  <si>
    <t>144</t>
  </si>
  <si>
    <t>7494351030</t>
  </si>
  <si>
    <t>Montáž jističů (do 10 kA) třípólových do 20 A</t>
  </si>
  <si>
    <t>949407459</t>
  </si>
  <si>
    <t>145</t>
  </si>
  <si>
    <t>7494004764</t>
  </si>
  <si>
    <t>Kompaktní jističe Kompaktní jističe do 160A 3-pól 3pól, In 16 A, Icu 25 kA, charakteristika distribuční D, nastavení IR 12,5 - 16 A, Cu/Al kabely 2,5 - 95 mm2</t>
  </si>
  <si>
    <t>591024324</t>
  </si>
  <si>
    <t>146</t>
  </si>
  <si>
    <t>7494351032</t>
  </si>
  <si>
    <t>Montáž jističů (do 10 kA) třípólových přes 20 do 63 A</t>
  </si>
  <si>
    <t>791064234</t>
  </si>
  <si>
    <t>147</t>
  </si>
  <si>
    <t>7494003388</t>
  </si>
  <si>
    <t>Modulární přístroje Jističe do 80 A; 10 kA 3-pólové In 20 A, Ue AC 230/400 V / DC 216 V, charakteristika B, 3pól, Icn 10 kA</t>
  </si>
  <si>
    <t>-552168426</t>
  </si>
  <si>
    <t>148</t>
  </si>
  <si>
    <t>7494371015</t>
  </si>
  <si>
    <t>Demontáž zařízení jističe nebo vypínače z rozvaděče nn</t>
  </si>
  <si>
    <t>-1613475495</t>
  </si>
  <si>
    <t>149</t>
  </si>
  <si>
    <t>7494756040</t>
  </si>
  <si>
    <t>Montáž svornic rozbočovací můstek do 15 x 16 mm2</t>
  </si>
  <si>
    <t>228732065</t>
  </si>
  <si>
    <t>150</t>
  </si>
  <si>
    <t>7494010530</t>
  </si>
  <si>
    <t>Přístroje pro spínání a ovládání Svornice a pomocný materiál Svornice Rozbočovací můstek do 15 x 16 mm2</t>
  </si>
  <si>
    <t>785599099</t>
  </si>
  <si>
    <t>151</t>
  </si>
  <si>
    <t>7495353020</t>
  </si>
  <si>
    <t>Montáž jistících přístrojů pojistkových patron</t>
  </si>
  <si>
    <t>-1056490238</t>
  </si>
  <si>
    <t>152</t>
  </si>
  <si>
    <t>7494009229-R</t>
  </si>
  <si>
    <t>Pojistkové systémy Pojistky VN VN pojistkové vložky 2A, Un 6kV</t>
  </si>
  <si>
    <t>482061462</t>
  </si>
  <si>
    <t>153</t>
  </si>
  <si>
    <t>7495452010</t>
  </si>
  <si>
    <t>Montáž transformátorů nn/nn 3-f do 63 kVA</t>
  </si>
  <si>
    <t>257872949</t>
  </si>
  <si>
    <t>154</t>
  </si>
  <si>
    <t>7495500140</t>
  </si>
  <si>
    <t>Typové trafostanice Traťové trafostanice 6kV Trojfázový transformátor 6/0,4kV, 10kVA, 50(75)Hz</t>
  </si>
  <si>
    <t>2094246287</t>
  </si>
  <si>
    <t>155</t>
  </si>
  <si>
    <t>7495471020</t>
  </si>
  <si>
    <t>Demontáže transformátorů třífázových vn/nn do 160 kVA</t>
  </si>
  <si>
    <t>-204497322</t>
  </si>
  <si>
    <t>156</t>
  </si>
  <si>
    <t>7496573020</t>
  </si>
  <si>
    <t>Demontáž kabelových skříní nn zděné nebo betonové - včetně odpojení kabelů a bourání zdiva nebo betonu pilíře</t>
  </si>
  <si>
    <t>630636800</t>
  </si>
  <si>
    <t>"jedná se o demontáž elektroměrové skříně KS-přejezd na ul. Kopretinová"</t>
  </si>
  <si>
    <t>157</t>
  </si>
  <si>
    <t>7498105020</t>
  </si>
  <si>
    <t>Vydání průkazu způsobilosti pro funkční celek, provizorní stav</t>
  </si>
  <si>
    <t>1063016979</t>
  </si>
  <si>
    <t>158</t>
  </si>
  <si>
    <t>7498150515</t>
  </si>
  <si>
    <t>Vyhotovení výchozí revizní zprávy pro opravné práce pro objem investičních nákladů přes 100 000 do 500 000 Kč</t>
  </si>
  <si>
    <t>246622467</t>
  </si>
  <si>
    <t>159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</si>
  <si>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</si>
  <si>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</si>
  <si>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Sborník UOŽI 01 2019</t>
  </si>
  <si>
    <t>20707246</t>
  </si>
  <si>
    <t>160</t>
  </si>
  <si>
    <t>7592305032</t>
  </si>
  <si>
    <t>Montáž transformátoru oddělovacího od 5 do 25 kVA</t>
  </si>
  <si>
    <t>2120964510</t>
  </si>
  <si>
    <t>161</t>
  </si>
  <si>
    <t>7495401700-R</t>
  </si>
  <si>
    <t>Transformátory Transformátory nn/nn oddělovací 3-f, 0,4/0,4kV, 10kVA, vzduchem chlazený, IP23</t>
  </si>
  <si>
    <t>-874634044</t>
  </si>
  <si>
    <t>162</t>
  </si>
  <si>
    <t>7491602130</t>
  </si>
  <si>
    <t>Montáž vnějšího uzemnění ostatní práce spoj uzemňovacích vodičů svařováním vč. zaizolování</t>
  </si>
  <si>
    <t>-1372751954</t>
  </si>
  <si>
    <t>163</t>
  </si>
  <si>
    <t>7491651010</t>
  </si>
  <si>
    <t>Montáž vnitřního uzemnění uzemňovacích vodičů pevně na povrchu z pozinkované oceli (FeZn) do 120 mm2</t>
  </si>
  <si>
    <t>-840949354</t>
  </si>
  <si>
    <t>164</t>
  </si>
  <si>
    <t>7491600190</t>
  </si>
  <si>
    <t>Uzemnění Vnější Uzemňovací vedení v zemi, kruhovým vodičem FeZn do D=10 mm</t>
  </si>
  <si>
    <t>-503735049</t>
  </si>
  <si>
    <t>165</t>
  </si>
  <si>
    <t>7491651020</t>
  </si>
  <si>
    <t>Montáž vnitřního uzemnění uzemňovacích vodičů pevně na povrchu měděných (Cu) do 50 mm2</t>
  </si>
  <si>
    <t>1001915879</t>
  </si>
  <si>
    <t>166</t>
  </si>
  <si>
    <t>7492500880</t>
  </si>
  <si>
    <t>Kabely, vodiče, šňůry Cu - nn Vodič jednožílový Cu, plastová izolace H07V-K 16 žz (CYA)</t>
  </si>
  <si>
    <t>1243486350</t>
  </si>
  <si>
    <t>167</t>
  </si>
  <si>
    <t>7491652010.1</t>
  </si>
  <si>
    <t>Montáž vnějšího uzemnění uzemňovacích vodičů v zemi z pozinkované oceli (FeZn) do 120 mm2</t>
  </si>
  <si>
    <t>1377390114</t>
  </si>
  <si>
    <t>168</t>
  </si>
  <si>
    <t>7491600920</t>
  </si>
  <si>
    <t>Uzemnění Hromosvodné vedení Pásek pozink. FeZn 30x4</t>
  </si>
  <si>
    <t>kg</t>
  </si>
  <si>
    <t>876922362</t>
  </si>
  <si>
    <t>169</t>
  </si>
  <si>
    <t>7491652040</t>
  </si>
  <si>
    <t>Montáž vnějšího uzemnění zemnící tyče z pozinkované oceli (FeZn), délky do 2 m</t>
  </si>
  <si>
    <t>-508641315</t>
  </si>
  <si>
    <t>170</t>
  </si>
  <si>
    <t>7491600260</t>
  </si>
  <si>
    <t>Uzemnění Vnější Tyč ZT 1,5t T-profil zemnící</t>
  </si>
  <si>
    <t>935899329</t>
  </si>
  <si>
    <t>171</t>
  </si>
  <si>
    <t>7491654010</t>
  </si>
  <si>
    <t>Montáž svorek spojovacích se 2 šrouby (typ SS, SO, SR03, aj.)</t>
  </si>
  <si>
    <t>-1984258696</t>
  </si>
  <si>
    <t>172</t>
  </si>
  <si>
    <t>7491601320</t>
  </si>
  <si>
    <t>Uzemnění Hromosvodné vedení Svorka SJ02</t>
  </si>
  <si>
    <t>106700066</t>
  </si>
  <si>
    <t>173</t>
  </si>
  <si>
    <t>7491654012</t>
  </si>
  <si>
    <t>Montáž svorek spojovacích se 3 a více šrouby (typ ST, SJ, SK, SZ, SR01, 02, aj.)</t>
  </si>
  <si>
    <t>198203349</t>
  </si>
  <si>
    <t>174</t>
  </si>
  <si>
    <t>7491601460</t>
  </si>
  <si>
    <t>Uzemnění Hromosvodné vedení Svorka SR 3a - litinová</t>
  </si>
  <si>
    <t>-1326693642</t>
  </si>
  <si>
    <t>175</t>
  </si>
  <si>
    <t>7491601450</t>
  </si>
  <si>
    <t>Uzemnění Hromosvodné vedení Svorka SR 2b</t>
  </si>
  <si>
    <t>358014597</t>
  </si>
  <si>
    <t>176</t>
  </si>
  <si>
    <t>7492554010.1</t>
  </si>
  <si>
    <t>Montáž kabelů 4- a 5-žílových Cu do 16 mm2</t>
  </si>
  <si>
    <t>-1680882713</t>
  </si>
  <si>
    <t>75+5+20+10+5</t>
  </si>
  <si>
    <t>177</t>
  </si>
  <si>
    <t>7492502030</t>
  </si>
  <si>
    <t>Kabely, vodiče, šňůry Cu - nn Kabel silový 4 a 5-žílový Cu, plastová izolace CYKY 5J6 (5Cx6)</t>
  </si>
  <si>
    <t>1474561497</t>
  </si>
  <si>
    <t>178</t>
  </si>
  <si>
    <t>7492501870</t>
  </si>
  <si>
    <t>Kabely, vodiče, šňůry Cu - nn Kabel silový 4 a 5-žílový Cu, plastová izolace CYKY 4J10 (4Bx10)</t>
  </si>
  <si>
    <t>35202926</t>
  </si>
  <si>
    <t>179</t>
  </si>
  <si>
    <t>7492501980</t>
  </si>
  <si>
    <t>Kabely, vodiče, šňůry Cu - nn Kabel silový 4 a 5-žílový Cu, plastová izolace CYKY 5J10 (5Cx10)</t>
  </si>
  <si>
    <t>1760357319</t>
  </si>
  <si>
    <t>180</t>
  </si>
  <si>
    <t>7492751022.1</t>
  </si>
  <si>
    <t>Montáž ukončení kabelů nn v rozvaděči nebo na přístroji izolovaných s označením 2 - 5-ti žílových do 25 mm2</t>
  </si>
  <si>
    <t>297055452</t>
  </si>
  <si>
    <t>181</t>
  </si>
  <si>
    <t>7492756020.1</t>
  </si>
  <si>
    <t>22950257</t>
  </si>
  <si>
    <t>182</t>
  </si>
  <si>
    <t>7594200130</t>
  </si>
  <si>
    <t>Výstroj konců kolejových obvodů a kódovacích smyček Deska základ.univerzální 1150x500 (HM0592139991151)</t>
  </si>
  <si>
    <t>1296921565</t>
  </si>
  <si>
    <t>183</t>
  </si>
  <si>
    <t>7598095040</t>
  </si>
  <si>
    <t>Zapojení zkušebního kolejového reliéfu pro jedno návěstidlo - položení a zapojení provizorních kabelů na svorky zkušebního reliéfu a reléových stojanů a vyzkoušení, odpojení kabelů po vyzkoušení zařízení</t>
  </si>
  <si>
    <t>618500825</t>
  </si>
  <si>
    <t>184</t>
  </si>
  <si>
    <t>7598095045</t>
  </si>
  <si>
    <t>Zapojení zkušebního kolejového reliéfu pro jeden přestavník - položení a zapojení provizorních kabelů na svorky zkušebního reliéfu a reléových stojanů a vyzkoušení, odpojení kabelů po vyzkoušení zařízení</t>
  </si>
  <si>
    <t>568256535</t>
  </si>
  <si>
    <t>185</t>
  </si>
  <si>
    <t>7598095050</t>
  </si>
  <si>
    <t>Zapojení zkušebního kolejového reliéfu pro kolejové obvody, kódování 1 KO - položení a zapojení provizorních kabelů na svorky zkušebního reliéfu a reléových stojanů a vyzkoušení, odpojení kabelů po vyzkoušení zařízení</t>
  </si>
  <si>
    <t>-262179487</t>
  </si>
  <si>
    <t>186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</si>
  <si>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</si>
  <si>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</si>
  <si>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1908332167</t>
  </si>
  <si>
    <t>187</t>
  </si>
  <si>
    <t>7590910410</t>
  </si>
  <si>
    <t xml:space="preserve">Výkolejky Výkolejka kompletní pravá přestavník _x000D_
</t>
  </si>
  <si>
    <t>-238508827</t>
  </si>
  <si>
    <t>188</t>
  </si>
  <si>
    <t>7590910420</t>
  </si>
  <si>
    <t xml:space="preserve">Výkolejky Výkolejka kompletní levá přestavník </t>
  </si>
  <si>
    <t>1273238467</t>
  </si>
  <si>
    <t>189</t>
  </si>
  <si>
    <t>7590915042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</si>
  <si>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</si>
  <si>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-1537482014</t>
  </si>
  <si>
    <t>190</t>
  </si>
  <si>
    <t>7590917042</t>
  </si>
  <si>
    <t>Demontáž výkolejky ústřední stavěné bez návěstního tělesa s přestavníkem elektromotorickým</t>
  </si>
  <si>
    <t>2113567757</t>
  </si>
  <si>
    <t>OST</t>
  </si>
  <si>
    <t>Ostatní</t>
  </si>
  <si>
    <t>191</t>
  </si>
  <si>
    <t>7499151040</t>
  </si>
  <si>
    <t>Dokončovací práce zaškolení obsluhy - seznámení obsluhy s funkcemi zařízení včetně odevzdání dokumentace skutečného provedení</t>
  </si>
  <si>
    <t>hod</t>
  </si>
  <si>
    <t>-127123889</t>
  </si>
  <si>
    <t>192</t>
  </si>
  <si>
    <t>7499151030</t>
  </si>
  <si>
    <t>Dokončovací práce zkušební provoz - včetně prokázání technických a kvalitativních parametrů zařízení</t>
  </si>
  <si>
    <t>119513743</t>
  </si>
  <si>
    <t>193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</si>
  <si>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</si>
  <si>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</si>
  <si>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1439171263</t>
  </si>
  <si>
    <t>194</t>
  </si>
  <si>
    <t>7598095390</t>
  </si>
  <si>
    <t>Příprava ke komplexním zkouškám za 1 jízdní cestu do 30 výhybek - oživení, seřízení a nastavení zařízení s ohledem na postup jeho uvádění do provozu</t>
  </si>
  <si>
    <t>-1656501812</t>
  </si>
  <si>
    <t>195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</si>
  <si>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</si>
  <si>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</si>
  <si>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-1887639914</t>
  </si>
  <si>
    <t>196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</si>
  <si>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</si>
  <si>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</si>
  <si>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271116391</t>
  </si>
  <si>
    <t>197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</si>
  <si>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</si>
  <si>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</si>
  <si>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1083664851</t>
  </si>
  <si>
    <t>198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</si>
  <si>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</si>
  <si>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</si>
  <si>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1855948380</t>
  </si>
  <si>
    <t>199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</si>
  <si>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</si>
  <si>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</si>
  <si>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-162509986</t>
  </si>
  <si>
    <t>200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</si>
  <si>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</si>
  <si>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</si>
  <si>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1380571123</t>
  </si>
  <si>
    <t>201</t>
  </si>
  <si>
    <t>7598095621</t>
  </si>
  <si>
    <t>Vyhotovení revizní správy SZZ reléové do 20 přestavníků - vykonání prohlídky a zkoušky pro napájení elektrického zařízení včetně vyhotovení revizní zprávy podle vyhl. 100/1995 Sb. a norem ČSN</t>
  </si>
  <si>
    <t>-1012130228</t>
  </si>
  <si>
    <t>202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</si>
  <si>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</si>
  <si>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</si>
  <si>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</si>
  <si>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104649105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</si>
  <si>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</si>
  <si>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</si>
  <si>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Měrnou jednotkou je t přepravovaného materiálu.</t>
  </si>
  <si>
    <t>203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</si>
  <si>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</si>
  <si>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</si>
  <si>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1196979728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</si>
  <si>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</si>
  <si>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204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</si>
  <si>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</si>
  <si>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</si>
  <si>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1818862474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</si>
  <si>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</si>
  <si>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PS 02 - Oprava SZZ Vrbátky</t>
  </si>
  <si>
    <t>Lanové propojení s patkovým středovým ukončením nebo jejich ekvivalent LBI 4xFe20/5000 norma 707629197 (HM0404223990464AV.05500)</t>
  </si>
  <si>
    <t>-830645530</t>
  </si>
  <si>
    <t>7594130740</t>
  </si>
  <si>
    <t>Lanové propojení s patkovým středovým ukončením nebo jejich ekvivalent LBI 4xFe20/1000 norma 707629147 (HM0404223990464AV.01000)</t>
  </si>
  <si>
    <t>1990290692</t>
  </si>
  <si>
    <t>7594130760</t>
  </si>
  <si>
    <t>Lanové propojení s patkovým středovým ukončením nebo jejich ekvivalent LHI 4xFe20/1600 norma 707629004 (HM0404223990463)</t>
  </si>
  <si>
    <t>1121941108</t>
  </si>
  <si>
    <t>7594130755</t>
  </si>
  <si>
    <t>Lanové propojení s patkovým středovým ukončením nebo jejich ekvivalent LBI 4xFe20/1400 norma 707629162 (HM0404223990464AV.01500)</t>
  </si>
  <si>
    <t>-1231791845</t>
  </si>
  <si>
    <t>Lanové propojení s patkovým středovým ukončením nebo jejich ekvivalent LBI 4xFe20/800 norma 707629002 (HM0404223990461)</t>
  </si>
  <si>
    <t>2009506326</t>
  </si>
  <si>
    <t>Lanové propojení s patkovým středovým ukončením nebo jejich ekvivalent LBI 4xFe20/500 norma 707629130 (HM0404223990464AV.00350)</t>
  </si>
  <si>
    <t>-51029552</t>
  </si>
  <si>
    <t>Lanové propojení s patkovým středovým ukončením nebo jejich ekvivalent LBI 4xFe20/4500 norma 707629207 (HM0404223990464AV.07100)</t>
  </si>
  <si>
    <t>2019710030</t>
  </si>
  <si>
    <t>7594130725</t>
  </si>
  <si>
    <t>Lanové propojení s patkovým středovým ukončením nebo jejich ekvivalent LBI 4xFe20/420 norma 707629119 (HM0404223990464AV.00200)</t>
  </si>
  <si>
    <t>1422817055</t>
  </si>
  <si>
    <t>-171460300</t>
  </si>
  <si>
    <t>1127351140</t>
  </si>
  <si>
    <t>1217103055</t>
  </si>
  <si>
    <t>-1863625988</t>
  </si>
  <si>
    <t>PS 04 - Materiál dodávaný OŘ</t>
  </si>
  <si>
    <t>4 - Vnější zařízení</t>
  </si>
  <si>
    <t>7591010030</t>
  </si>
  <si>
    <t>Přestavníky Přestavník elektromotorický EP 631.1/P (CV200319001)</t>
  </si>
  <si>
    <t>-948483861</t>
  </si>
  <si>
    <t>7591010040</t>
  </si>
  <si>
    <t>Přestavníky Přestavník elektromotorický EP 631.2/L (CV200319002)</t>
  </si>
  <si>
    <t>879312320</t>
  </si>
  <si>
    <t>7591010010</t>
  </si>
  <si>
    <t>Přestavníky Přestavník elektromotorický EP 621.1/P (CV200219001)</t>
  </si>
  <si>
    <t>-1041135537</t>
  </si>
  <si>
    <t>7591010020</t>
  </si>
  <si>
    <t>Přestavníky Přestavník elektromotorický EP 621.2/L (CV200219002)</t>
  </si>
  <si>
    <t>-250833060</t>
  </si>
  <si>
    <t>7591010170</t>
  </si>
  <si>
    <t>Přestavníky Přestavník elektromotorický EP 681.1/P (CV200819001)</t>
  </si>
  <si>
    <t>439561705</t>
  </si>
  <si>
    <t>7591010180</t>
  </si>
  <si>
    <t>Přestavníky Přestavník elektromotorický EP 681.2/L (CV200819002)</t>
  </si>
  <si>
    <t>205667943</t>
  </si>
  <si>
    <t>VRN - Vedlejší rozpočtové náklady</t>
  </si>
  <si>
    <t>Správa železnic, s.o. - OŘ Olc</t>
  </si>
  <si>
    <t>022101001</t>
  </si>
  <si>
    <t>Geodetické práce Geodetické práce před opravou</t>
  </si>
  <si>
    <t>%</t>
  </si>
  <si>
    <t>1345963766</t>
  </si>
  <si>
    <t>022101011</t>
  </si>
  <si>
    <t>Geodetické práce Geodetické práce v průběhu opravy</t>
  </si>
  <si>
    <t>-342720680</t>
  </si>
  <si>
    <t>022101021</t>
  </si>
  <si>
    <t>Geodetické práce Geodetické práce po ukončení opravy</t>
  </si>
  <si>
    <t>-1984832697</t>
  </si>
  <si>
    <t>023101031</t>
  </si>
  <si>
    <t>Projektové práce Projektové práce v rozsahu ZRN (vyjma dále jmenované práce) přes 5 do 20 mil. Kč</t>
  </si>
  <si>
    <t>815293840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</si>
  <si>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</si>
  <si>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</si>
  <si>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-1744292776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</si>
  <si>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</si>
  <si>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</si>
  <si>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</si>
  <si>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420126434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</si>
  <si>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</si>
  <si>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</si>
  <si>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941568569</t>
  </si>
  <si>
    <t>033121001</t>
  </si>
  <si>
    <t>Provozní vlivy Rušení prací železničním provozem širá trať nebo dopravny s kolejovým rozvětvením s počtem vlaků za směnu 8,5 hod. do 25</t>
  </si>
  <si>
    <t>-427052848</t>
  </si>
  <si>
    <t>PS 01 - URS - Oprava SZZ Blatec</t>
  </si>
  <si>
    <t>Správa železnic, státní organizac</t>
  </si>
  <si>
    <t xml:space="preserve">    2 - Zakládání</t>
  </si>
  <si>
    <t>M - Práce a dodávky M</t>
  </si>
  <si>
    <t xml:space="preserve">    46-M - Zemní práce při extr.mont.pracích</t>
  </si>
  <si>
    <t>997 - Přesun sutě</t>
  </si>
  <si>
    <t>Zakládání</t>
  </si>
  <si>
    <t>275321311</t>
  </si>
  <si>
    <t>Základy z betonu železového (bez výztuže) patky z betonu bez zvláštních nároků na prostředí tř. C 16/20</t>
  </si>
  <si>
    <t>CS ÚRS 2019 02</t>
  </si>
  <si>
    <t>-350957998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</si>
  <si>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</si>
  <si>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275351121</t>
  </si>
  <si>
    <t>Bednění základů patek zřízení</t>
  </si>
  <si>
    <t>1076223318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</si>
  <si>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</si>
  <si>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(0,5*0,5)*8</t>
  </si>
  <si>
    <t>275351122</t>
  </si>
  <si>
    <t>Bednění základů patek odstranění</t>
  </si>
  <si>
    <t>-2056486853</t>
  </si>
  <si>
    <t>Práce a dodávky M</t>
  </si>
  <si>
    <t>46-M</t>
  </si>
  <si>
    <t>Zemní práce při extr.mont.pracích</t>
  </si>
  <si>
    <t>139951101</t>
  </si>
  <si>
    <t>Bourání konstrukcí v hloubených vykopávkách strojně s přemístěním suti na hromady na vzdálenost do 20 m nebo s naložením na dopravní prostředek ze zdiva cihelného nebo smíšeného na maltu vápennou nebo vápenocementovou</t>
  </si>
  <si>
    <t>CS ÚRS 2020 01</t>
  </si>
  <si>
    <t>1179644402</t>
  </si>
  <si>
    <t xml:space="preserve">Poznámka k souboru cen:_x000D_
1. Ceny jsou určeny pouze pro bourání konstrukcí ze zdiva nebo z betonu ve výkopišti při provádění zemních prací, jsou-li zdivo nebo beton obklopeny horninou nebo sypaninou tak, že k nim bez vykopávky není přístup._x000D_
2. Ceny lze použít i pro bourání konstrukcí při vykopávkách zářezů._x000D_
3. Ceny nelze použít pro bourání konstrukcí_x000D_
a) na suchu ze zdiva nebo z betonu jako samostatnou stavební práci, i když jsou bourané konstrukce pod úrovní terénu, jako např. zdi, stropy a klenby v suterénu,_x000D_
b) pod vodou.; toto bourání se oceňuje individuálně._x000D_
4. Svislé, příp. vodorovné přemístění materiálu z rozbouraných konstrukcí ve výkopišti se oceňuje jako přemístění výkopku z hornin třídy těžitelnosti III cenami souboru cen 161 Svislé přemístění výkopku, příp. 162 Vodorovné přemístění výkopku se složením, ale bez naložení a rozprostření._x000D_
5. Objem vybouraného materiálu pro přemístění se rovná objemu konstrukcí před rozbouráním._x000D_
</t>
  </si>
  <si>
    <t>642944221</t>
  </si>
  <si>
    <t>Osazení ocelových dveřních zárubní lisovaných nebo z úhelníků dodatečně s vybetonováním prahu, plochy přes 2,5 m2</t>
  </si>
  <si>
    <t>-873320610</t>
  </si>
  <si>
    <t xml:space="preserve">Poznámka k souboru cen:_x000D_
1. V cenách nejsou započteny náklady na dodání zárubní, tyto se oceňují ve specifikaci._x000D_
</t>
  </si>
  <si>
    <t>310239211</t>
  </si>
  <si>
    <t>Zazdívka otvorů ve zdivu nadzákladovém cihlami pálenými plochy přes 1 m2 do 4 m2 na maltu vápenocementovou</t>
  </si>
  <si>
    <t>-1101033024</t>
  </si>
  <si>
    <t>997</t>
  </si>
  <si>
    <t>Přesun sutě</t>
  </si>
  <si>
    <t>997013501</t>
  </si>
  <si>
    <t>Odvoz suti a vybouraných hmot na skládku nebo meziskládku do 1 km se složením</t>
  </si>
  <si>
    <t>-2051268603</t>
  </si>
  <si>
    <t>997013509</t>
  </si>
  <si>
    <t>Příplatek k odvozu suti a vybouraných hmot na skládku ZKD 1 km přes 1 km</t>
  </si>
  <si>
    <t>524448536</t>
  </si>
  <si>
    <t>997013631</t>
  </si>
  <si>
    <t>Poplatek za uložení stavebního odpadu na skládce (skládkovné) směsného stavebního a demoličního zatříděného do Katalogu odpadů pod kódem 17 09 04</t>
  </si>
  <si>
    <t>1095648047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</si>
  <si>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</si>
  <si>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SEZNAM FIGUR</t>
  </si>
  <si>
    <t>Výměra</t>
  </si>
  <si>
    <t xml:space="preserve"> PS 01</t>
  </si>
  <si>
    <t>přestavníky</t>
  </si>
  <si>
    <t xml:space="preserve"> PS 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</si>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</sst>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3"/>
      <c r="AQ5" s="23"/>
      <c r="AR5" s="21"/>
      <c r="BE5" s="34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3"/>
      <c r="AQ6" s="23"/>
      <c r="AR6" s="21"/>
      <c r="BE6" s="348"/>
      <c r="BS6" s="18" t="s">
        <v>18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21</v>
      </c>
      <c r="AL7" s="23"/>
      <c r="AM7" s="23"/>
      <c r="AN7" s="28" t="s">
        <v>20</v>
      </c>
      <c r="AO7" s="23"/>
      <c r="AP7" s="23"/>
      <c r="AQ7" s="23"/>
      <c r="AR7" s="21"/>
      <c r="BE7" s="348"/>
      <c r="BS7" s="18" t="s">
        <v>22</v>
      </c>
    </row>
    <row r="8" spans="1:74" s="1" customFormat="1" ht="12" customHeight="1">
      <c r="B8" s="22"/>
      <c r="C8" s="23"/>
      <c r="D8" s="30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25</v>
      </c>
      <c r="AL8" s="23"/>
      <c r="AM8" s="23"/>
      <c r="AN8" s="31"/>
      <c r="AO8" s="23"/>
      <c r="AP8" s="23"/>
      <c r="AQ8" s="23"/>
      <c r="AR8" s="21"/>
      <c r="BE8" s="348"/>
      <c r="BS8" s="18" t="s">
        <v>26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8"/>
      <c r="BS9" s="18" t="s">
        <v>27</v>
      </c>
    </row>
    <row r="10" spans="1:74" s="1" customFormat="1" ht="12" customHeight="1">
      <c r="B10" s="22"/>
      <c r="C10" s="23"/>
      <c r="D10" s="30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29</v>
      </c>
      <c r="AL10" s="23"/>
      <c r="AM10" s="23"/>
      <c r="AN10" s="28" t="s">
        <v>20</v>
      </c>
      <c r="AO10" s="23"/>
      <c r="AP10" s="23"/>
      <c r="AQ10" s="23"/>
      <c r="AR10" s="21"/>
      <c r="BE10" s="348"/>
      <c r="BS10" s="18" t="s">
        <v>18</v>
      </c>
    </row>
    <row r="11" spans="1:74" s="1" customFormat="1" ht="18.399999999999999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31</v>
      </c>
      <c r="AL11" s="23"/>
      <c r="AM11" s="23"/>
      <c r="AN11" s="28" t="s">
        <v>20</v>
      </c>
      <c r="AO11" s="23"/>
      <c r="AP11" s="23"/>
      <c r="AQ11" s="23"/>
      <c r="AR11" s="21"/>
      <c r="BE11" s="348"/>
      <c r="BS11" s="18" t="s">
        <v>18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8"/>
      <c r="BS12" s="18" t="s">
        <v>18</v>
      </c>
    </row>
    <row r="13" spans="1:74" s="1" customFormat="1" ht="12" customHeight="1">
      <c r="B13" s="22"/>
      <c r="C13" s="23"/>
      <c r="D13" s="30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29</v>
      </c>
      <c r="AL13" s="23"/>
      <c r="AM13" s="23"/>
      <c r="AN13" s="32" t="s">
        <v>33</v>
      </c>
      <c r="AO13" s="23"/>
      <c r="AP13" s="23"/>
      <c r="AQ13" s="23"/>
      <c r="AR13" s="21"/>
      <c r="BE13" s="348"/>
      <c r="BS13" s="18" t="s">
        <v>18</v>
      </c>
    </row>
    <row r="14" spans="1:74" ht="12.75">
      <c r="B14" s="22"/>
      <c r="C14" s="23"/>
      <c r="D14" s="23"/>
      <c r="E14" s="353" t="s">
        <v>33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0" t="s">
        <v>31</v>
      </c>
      <c r="AL14" s="23"/>
      <c r="AM14" s="23"/>
      <c r="AN14" s="32" t="s">
        <v>33</v>
      </c>
      <c r="AO14" s="23"/>
      <c r="AP14" s="23"/>
      <c r="AQ14" s="23"/>
      <c r="AR14" s="21"/>
      <c r="BE14" s="348"/>
      <c r="BS14" s="18" t="s">
        <v>18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8"/>
      <c r="BS15" s="18" t="s">
        <v>4</v>
      </c>
    </row>
    <row r="16" spans="1:74" s="1" customFormat="1" ht="12" customHeight="1">
      <c r="B16" s="22"/>
      <c r="C16" s="23"/>
      <c r="D16" s="30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29</v>
      </c>
      <c r="AL16" s="23"/>
      <c r="AM16" s="23"/>
      <c r="AN16" s="28" t="s">
        <v>20</v>
      </c>
      <c r="AO16" s="23"/>
      <c r="AP16" s="23"/>
      <c r="AQ16" s="23"/>
      <c r="AR16" s="21"/>
      <c r="BE16" s="34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31</v>
      </c>
      <c r="AL17" s="23"/>
      <c r="AM17" s="23"/>
      <c r="AN17" s="28" t="s">
        <v>20</v>
      </c>
      <c r="AO17" s="23"/>
      <c r="AP17" s="23"/>
      <c r="AQ17" s="23"/>
      <c r="AR17" s="21"/>
      <c r="BE17" s="348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8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29</v>
      </c>
      <c r="AL19" s="23"/>
      <c r="AM19" s="23"/>
      <c r="AN19" s="28" t="s">
        <v>20</v>
      </c>
      <c r="AO19" s="23"/>
      <c r="AP19" s="23"/>
      <c r="AQ19" s="23"/>
      <c r="AR19" s="21"/>
      <c r="BE19" s="34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31</v>
      </c>
      <c r="AL20" s="23"/>
      <c r="AM20" s="23"/>
      <c r="AN20" s="28" t="s">
        <v>20</v>
      </c>
      <c r="AO20" s="23"/>
      <c r="AP20" s="23"/>
      <c r="AQ20" s="23"/>
      <c r="AR20" s="21"/>
      <c r="BE20" s="34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8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8"/>
    </row>
    <row r="23" spans="1:71" s="1" customFormat="1" ht="47.25" customHeight="1">
      <c r="B23" s="22"/>
      <c r="C23" s="23"/>
      <c r="D23" s="23"/>
      <c r="E23" s="355" t="s">
        <v>39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3"/>
      <c r="AP23" s="23"/>
      <c r="AQ23" s="23"/>
      <c r="AR23" s="21"/>
      <c r="BE23" s="34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8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6">
        <f>ROUND(AG54,2)</f>
        <v>1245200</v>
      </c>
      <c r="AL26" s="357"/>
      <c r="AM26" s="357"/>
      <c r="AN26" s="357"/>
      <c r="AO26" s="357"/>
      <c r="AP26" s="37"/>
      <c r="AQ26" s="37"/>
      <c r="AR26" s="40"/>
      <c r="BE26" s="34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8" t="s">
        <v>41</v>
      </c>
      <c r="M28" s="358"/>
      <c r="N28" s="358"/>
      <c r="O28" s="358"/>
      <c r="P28" s="358"/>
      <c r="Q28" s="37"/>
      <c r="R28" s="37"/>
      <c r="S28" s="37"/>
      <c r="T28" s="37"/>
      <c r="U28" s="37"/>
      <c r="V28" s="37"/>
      <c r="W28" s="358" t="s">
        <v>42</v>
      </c>
      <c r="X28" s="358"/>
      <c r="Y28" s="358"/>
      <c r="Z28" s="358"/>
      <c r="AA28" s="358"/>
      <c r="AB28" s="358"/>
      <c r="AC28" s="358"/>
      <c r="AD28" s="358"/>
      <c r="AE28" s="358"/>
      <c r="AF28" s="37"/>
      <c r="AG28" s="37"/>
      <c r="AH28" s="37"/>
      <c r="AI28" s="37"/>
      <c r="AJ28" s="37"/>
      <c r="AK28" s="358" t="s">
        <v>43</v>
      </c>
      <c r="AL28" s="358"/>
      <c r="AM28" s="358"/>
      <c r="AN28" s="358"/>
      <c r="AO28" s="358"/>
      <c r="AP28" s="37"/>
      <c r="AQ28" s="37"/>
      <c r="AR28" s="40"/>
      <c r="BE28" s="348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42">
        <v>0.21</v>
      </c>
      <c r="M29" s="341"/>
      <c r="N29" s="341"/>
      <c r="O29" s="341"/>
      <c r="P29" s="341"/>
      <c r="Q29" s="42"/>
      <c r="R29" s="42"/>
      <c r="S29" s="42"/>
      <c r="T29" s="42"/>
      <c r="U29" s="42"/>
      <c r="V29" s="42"/>
      <c r="W29" s="340">
        <f>ROUND(AZ54, 2)</f>
        <v>1245200</v>
      </c>
      <c r="X29" s="341"/>
      <c r="Y29" s="341"/>
      <c r="Z29" s="341"/>
      <c r="AA29" s="341"/>
      <c r="AB29" s="341"/>
      <c r="AC29" s="341"/>
      <c r="AD29" s="341"/>
      <c r="AE29" s="341"/>
      <c r="AF29" s="42"/>
      <c r="AG29" s="42"/>
      <c r="AH29" s="42"/>
      <c r="AI29" s="42"/>
      <c r="AJ29" s="42"/>
      <c r="AK29" s="340">
        <f>ROUND(AV54, 2)</f>
        <v>261492</v>
      </c>
      <c r="AL29" s="341"/>
      <c r="AM29" s="341"/>
      <c r="AN29" s="341"/>
      <c r="AO29" s="341"/>
      <c r="AP29" s="42"/>
      <c r="AQ29" s="42"/>
      <c r="AR29" s="43"/>
      <c r="BE29" s="349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42">
        <v>0.15</v>
      </c>
      <c r="M30" s="341"/>
      <c r="N30" s="341"/>
      <c r="O30" s="341"/>
      <c r="P30" s="341"/>
      <c r="Q30" s="42"/>
      <c r="R30" s="42"/>
      <c r="S30" s="42"/>
      <c r="T30" s="42"/>
      <c r="U30" s="42"/>
      <c r="V30" s="42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2"/>
      <c r="AG30" s="42"/>
      <c r="AH30" s="42"/>
      <c r="AI30" s="42"/>
      <c r="AJ30" s="42"/>
      <c r="AK30" s="340">
        <f>ROUND(AW54, 2)</f>
        <v>0</v>
      </c>
      <c r="AL30" s="341"/>
      <c r="AM30" s="341"/>
      <c r="AN30" s="341"/>
      <c r="AO30" s="341"/>
      <c r="AP30" s="42"/>
      <c r="AQ30" s="42"/>
      <c r="AR30" s="43"/>
      <c r="BE30" s="349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42">
        <v>0.21</v>
      </c>
      <c r="M31" s="341"/>
      <c r="N31" s="341"/>
      <c r="O31" s="341"/>
      <c r="P31" s="341"/>
      <c r="Q31" s="42"/>
      <c r="R31" s="42"/>
      <c r="S31" s="42"/>
      <c r="T31" s="42"/>
      <c r="U31" s="42"/>
      <c r="V31" s="42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2"/>
      <c r="AG31" s="42"/>
      <c r="AH31" s="42"/>
      <c r="AI31" s="42"/>
      <c r="AJ31" s="42"/>
      <c r="AK31" s="340">
        <v>0</v>
      </c>
      <c r="AL31" s="341"/>
      <c r="AM31" s="341"/>
      <c r="AN31" s="341"/>
      <c r="AO31" s="341"/>
      <c r="AP31" s="42"/>
      <c r="AQ31" s="42"/>
      <c r="AR31" s="43"/>
      <c r="BE31" s="349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42">
        <v>0.15</v>
      </c>
      <c r="M32" s="341"/>
      <c r="N32" s="341"/>
      <c r="O32" s="341"/>
      <c r="P32" s="341"/>
      <c r="Q32" s="42"/>
      <c r="R32" s="42"/>
      <c r="S32" s="42"/>
      <c r="T32" s="42"/>
      <c r="U32" s="42"/>
      <c r="V32" s="42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2"/>
      <c r="AG32" s="42"/>
      <c r="AH32" s="42"/>
      <c r="AI32" s="42"/>
      <c r="AJ32" s="42"/>
      <c r="AK32" s="340">
        <v>0</v>
      </c>
      <c r="AL32" s="341"/>
      <c r="AM32" s="341"/>
      <c r="AN32" s="341"/>
      <c r="AO32" s="341"/>
      <c r="AP32" s="42"/>
      <c r="AQ32" s="42"/>
      <c r="AR32" s="43"/>
      <c r="BE32" s="349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42">
        <v>0</v>
      </c>
      <c r="M33" s="341"/>
      <c r="N33" s="341"/>
      <c r="O33" s="341"/>
      <c r="P33" s="341"/>
      <c r="Q33" s="42"/>
      <c r="R33" s="42"/>
      <c r="S33" s="42"/>
      <c r="T33" s="42"/>
      <c r="U33" s="42"/>
      <c r="V33" s="42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2"/>
      <c r="AG33" s="42"/>
      <c r="AH33" s="42"/>
      <c r="AI33" s="42"/>
      <c r="AJ33" s="42"/>
      <c r="AK33" s="340">
        <v>0</v>
      </c>
      <c r="AL33" s="341"/>
      <c r="AM33" s="341"/>
      <c r="AN33" s="341"/>
      <c r="AO33" s="341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46" t="s">
        <v>52</v>
      </c>
      <c r="Y35" s="344"/>
      <c r="Z35" s="344"/>
      <c r="AA35" s="344"/>
      <c r="AB35" s="344"/>
      <c r="AC35" s="46"/>
      <c r="AD35" s="46"/>
      <c r="AE35" s="46"/>
      <c r="AF35" s="46"/>
      <c r="AG35" s="46"/>
      <c r="AH35" s="46"/>
      <c r="AI35" s="46"/>
      <c r="AJ35" s="46"/>
      <c r="AK35" s="343">
        <f>SUM(AK26:AK33)</f>
        <v>1506692</v>
      </c>
      <c r="AL35" s="344"/>
      <c r="AM35" s="344"/>
      <c r="AN35" s="344"/>
      <c r="AO35" s="34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2003040-01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68" t="str">
        <f>K6</f>
        <v xml:space="preserve"> Oprava staničního zabezpečovacího zařízení v ŽST Blatec a Vrbátky</v>
      </c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  <c r="Y45" s="369"/>
      <c r="Z45" s="369"/>
      <c r="AA45" s="369"/>
      <c r="AB45" s="369"/>
      <c r="AC45" s="369"/>
      <c r="AD45" s="369"/>
      <c r="AE45" s="369"/>
      <c r="AF45" s="369"/>
      <c r="AG45" s="369"/>
      <c r="AH45" s="369"/>
      <c r="AI45" s="369"/>
      <c r="AJ45" s="369"/>
      <c r="AK45" s="369"/>
      <c r="AL45" s="369"/>
      <c r="AM45" s="369"/>
      <c r="AN45" s="369"/>
      <c r="AO45" s="369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23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Blatec - Vrbátky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25</v>
      </c>
      <c r="AJ47" s="37"/>
      <c r="AK47" s="37"/>
      <c r="AL47" s="37"/>
      <c r="AM47" s="370" t="str">
        <f>IF(AN8= "","",AN8)</f>
        <v/>
      </c>
      <c r="AN47" s="370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28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státní organizace - OŘ Olcmouc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371" t="str">
        <f>IF(E17="","",E17)</f>
        <v>SB projekt s.r.o.</v>
      </c>
      <c r="AN49" s="372"/>
      <c r="AO49" s="372"/>
      <c r="AP49" s="372"/>
      <c r="AQ49" s="37"/>
      <c r="AR49" s="40"/>
      <c r="AS49" s="373" t="s">
        <v>54</v>
      </c>
      <c r="AT49" s="37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71" t="str">
        <f>IF(E20="","",E20)</f>
        <v>SB projekt s.r.o.</v>
      </c>
      <c r="AN50" s="372"/>
      <c r="AO50" s="372"/>
      <c r="AP50" s="372"/>
      <c r="AQ50" s="37"/>
      <c r="AR50" s="40"/>
      <c r="AS50" s="375"/>
      <c r="AT50" s="37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7"/>
      <c r="AT51" s="37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2" t="s">
        <v>55</v>
      </c>
      <c r="D52" s="363"/>
      <c r="E52" s="363"/>
      <c r="F52" s="363"/>
      <c r="G52" s="363"/>
      <c r="H52" s="67"/>
      <c r="I52" s="365" t="s">
        <v>56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 t="s">
        <v>57</v>
      </c>
      <c r="AH52" s="363"/>
      <c r="AI52" s="363"/>
      <c r="AJ52" s="363"/>
      <c r="AK52" s="363"/>
      <c r="AL52" s="363"/>
      <c r="AM52" s="363"/>
      <c r="AN52" s="365" t="s">
        <v>58</v>
      </c>
      <c r="AO52" s="363"/>
      <c r="AP52" s="363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6">
        <f>ROUND(SUM(AG55:AG59),2)</f>
        <v>1245200</v>
      </c>
      <c r="AH54" s="366"/>
      <c r="AI54" s="366"/>
      <c r="AJ54" s="366"/>
      <c r="AK54" s="366"/>
      <c r="AL54" s="366"/>
      <c r="AM54" s="366"/>
      <c r="AN54" s="367">
        <f t="shared" ref="AN54:AN59" si="0">SUM(AG54,AT54)</f>
        <v>1506692</v>
      </c>
      <c r="AO54" s="367"/>
      <c r="AP54" s="367"/>
      <c r="AQ54" s="79" t="s">
        <v>20</v>
      </c>
      <c r="AR54" s="80"/>
      <c r="AS54" s="81">
        <f>ROUND(SUM(AS55:AS59),2)</f>
        <v>0</v>
      </c>
      <c r="AT54" s="82">
        <f t="shared" ref="AT54:AT59" si="1">ROUND(SUM(AV54:AW54),2)</f>
        <v>261492</v>
      </c>
      <c r="AU54" s="83">
        <f>ROUND(SUM(AU55:AU59),5)</f>
        <v>0</v>
      </c>
      <c r="AV54" s="82">
        <f>ROUND(AZ54*L29,2)</f>
        <v>261492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ROUND(SUM(AZ55:AZ59),2)</f>
        <v>1245200</v>
      </c>
      <c r="BA54" s="82">
        <f>ROUND(SUM(BA55:BA59),2)</f>
        <v>0</v>
      </c>
      <c r="BB54" s="82">
        <f>ROUND(SUM(BB55:BB59),2)</f>
        <v>0</v>
      </c>
      <c r="BC54" s="82">
        <f>ROUND(SUM(BC55:BC59),2)</f>
        <v>0</v>
      </c>
      <c r="BD54" s="84">
        <f>ROUND(SUM(BD55:BD59),2)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20</v>
      </c>
    </row>
    <row r="55" spans="1:91" s="7" customFormat="1" ht="16.5" customHeight="1">
      <c r="A55" s="87" t="s">
        <v>78</v>
      </c>
      <c r="B55" s="88"/>
      <c r="C55" s="89"/>
      <c r="D55" s="361" t="s">
        <v>79</v>
      </c>
      <c r="E55" s="361"/>
      <c r="F55" s="361"/>
      <c r="G55" s="361"/>
      <c r="H55" s="361"/>
      <c r="I55" s="90"/>
      <c r="J55" s="361" t="s">
        <v>80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59">
        <f>'PS 01 - Oprava SZZ Blatec'!J30</f>
        <v>0</v>
      </c>
      <c r="AH55" s="360"/>
      <c r="AI55" s="360"/>
      <c r="AJ55" s="360"/>
      <c r="AK55" s="360"/>
      <c r="AL55" s="360"/>
      <c r="AM55" s="360"/>
      <c r="AN55" s="359">
        <f t="shared" si="0"/>
        <v>0</v>
      </c>
      <c r="AO55" s="360"/>
      <c r="AP55" s="360"/>
      <c r="AQ55" s="91" t="s">
        <v>81</v>
      </c>
      <c r="AR55" s="92"/>
      <c r="AS55" s="93">
        <v>0</v>
      </c>
      <c r="AT55" s="94">
        <f t="shared" si="1"/>
        <v>0</v>
      </c>
      <c r="AU55" s="95">
        <f>'PS 01 - Oprava SZZ Blatec'!P86</f>
        <v>0</v>
      </c>
      <c r="AV55" s="94">
        <f>'PS 01 - Oprava SZZ Blatec'!J33</f>
        <v>0</v>
      </c>
      <c r="AW55" s="94">
        <f>'PS 01 - Oprava SZZ Blatec'!J34</f>
        <v>0</v>
      </c>
      <c r="AX55" s="94">
        <f>'PS 01 - Oprava SZZ Blatec'!J35</f>
        <v>0</v>
      </c>
      <c r="AY55" s="94">
        <f>'PS 01 - Oprava SZZ Blatec'!J36</f>
        <v>0</v>
      </c>
      <c r="AZ55" s="94">
        <f>'PS 01 - Oprava SZZ Blatec'!F33</f>
        <v>0</v>
      </c>
      <c r="BA55" s="94">
        <f>'PS 01 - Oprava SZZ Blatec'!F34</f>
        <v>0</v>
      </c>
      <c r="BB55" s="94">
        <f>'PS 01 - Oprava SZZ Blatec'!F35</f>
        <v>0</v>
      </c>
      <c r="BC55" s="94">
        <f>'PS 01 - Oprava SZZ Blatec'!F36</f>
        <v>0</v>
      </c>
      <c r="BD55" s="96">
        <f>'PS 01 - Oprava SZZ Blatec'!F37</f>
        <v>0</v>
      </c>
      <c r="BT55" s="97" t="s">
        <v>22</v>
      </c>
      <c r="BV55" s="97" t="s">
        <v>76</v>
      </c>
      <c r="BW55" s="97" t="s">
        <v>82</v>
      </c>
      <c r="BX55" s="97" t="s">
        <v>5</v>
      </c>
      <c r="CL55" s="97" t="s">
        <v>20</v>
      </c>
      <c r="CM55" s="97" t="s">
        <v>83</v>
      </c>
    </row>
    <row r="56" spans="1:91" s="7" customFormat="1" ht="16.5" customHeight="1">
      <c r="A56" s="87" t="s">
        <v>78</v>
      </c>
      <c r="B56" s="88"/>
      <c r="C56" s="89"/>
      <c r="D56" s="361" t="s">
        <v>84</v>
      </c>
      <c r="E56" s="361"/>
      <c r="F56" s="361"/>
      <c r="G56" s="361"/>
      <c r="H56" s="361"/>
      <c r="I56" s="90"/>
      <c r="J56" s="361" t="s">
        <v>85</v>
      </c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59">
        <f>'PS 02 - Oprava SZZ Vrbátky'!J30</f>
        <v>0</v>
      </c>
      <c r="AH56" s="360"/>
      <c r="AI56" s="360"/>
      <c r="AJ56" s="360"/>
      <c r="AK56" s="360"/>
      <c r="AL56" s="360"/>
      <c r="AM56" s="360"/>
      <c r="AN56" s="359">
        <f t="shared" si="0"/>
        <v>0</v>
      </c>
      <c r="AO56" s="360"/>
      <c r="AP56" s="360"/>
      <c r="AQ56" s="91" t="s">
        <v>81</v>
      </c>
      <c r="AR56" s="92"/>
      <c r="AS56" s="93">
        <v>0</v>
      </c>
      <c r="AT56" s="94">
        <f t="shared" si="1"/>
        <v>0</v>
      </c>
      <c r="AU56" s="95">
        <f>'PS 02 - Oprava SZZ Vrbátky'!P82</f>
        <v>0</v>
      </c>
      <c r="AV56" s="94">
        <f>'PS 02 - Oprava SZZ Vrbátky'!J33</f>
        <v>0</v>
      </c>
      <c r="AW56" s="94">
        <f>'PS 02 - Oprava SZZ Vrbátky'!J34</f>
        <v>0</v>
      </c>
      <c r="AX56" s="94">
        <f>'PS 02 - Oprava SZZ Vrbátky'!J35</f>
        <v>0</v>
      </c>
      <c r="AY56" s="94">
        <f>'PS 02 - Oprava SZZ Vrbátky'!J36</f>
        <v>0</v>
      </c>
      <c r="AZ56" s="94">
        <f>'PS 02 - Oprava SZZ Vrbátky'!F33</f>
        <v>0</v>
      </c>
      <c r="BA56" s="94">
        <f>'PS 02 - Oprava SZZ Vrbátky'!F34</f>
        <v>0</v>
      </c>
      <c r="BB56" s="94">
        <f>'PS 02 - Oprava SZZ Vrbátky'!F35</f>
        <v>0</v>
      </c>
      <c r="BC56" s="94">
        <f>'PS 02 - Oprava SZZ Vrbátky'!F36</f>
        <v>0</v>
      </c>
      <c r="BD56" s="96">
        <f>'PS 02 - Oprava SZZ Vrbátky'!F37</f>
        <v>0</v>
      </c>
      <c r="BT56" s="97" t="s">
        <v>22</v>
      </c>
      <c r="BV56" s="97" t="s">
        <v>76</v>
      </c>
      <c r="BW56" s="97" t="s">
        <v>86</v>
      </c>
      <c r="BX56" s="97" t="s">
        <v>5</v>
      </c>
      <c r="CL56" s="97" t="s">
        <v>20</v>
      </c>
      <c r="CM56" s="97" t="s">
        <v>83</v>
      </c>
    </row>
    <row r="57" spans="1:91" s="7" customFormat="1" ht="16.5" customHeight="1">
      <c r="A57" s="87" t="s">
        <v>78</v>
      </c>
      <c r="B57" s="88"/>
      <c r="C57" s="89"/>
      <c r="D57" s="361" t="s">
        <v>87</v>
      </c>
      <c r="E57" s="361"/>
      <c r="F57" s="361"/>
      <c r="G57" s="361"/>
      <c r="H57" s="361"/>
      <c r="I57" s="90"/>
      <c r="J57" s="361" t="s">
        <v>88</v>
      </c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59">
        <f>'PS 04 - Materiál dodávaný OŘ'!J30</f>
        <v>1245200</v>
      </c>
      <c r="AH57" s="360"/>
      <c r="AI57" s="360"/>
      <c r="AJ57" s="360"/>
      <c r="AK57" s="360"/>
      <c r="AL57" s="360"/>
      <c r="AM57" s="360"/>
      <c r="AN57" s="359">
        <f t="shared" si="0"/>
        <v>1506692</v>
      </c>
      <c r="AO57" s="360"/>
      <c r="AP57" s="360"/>
      <c r="AQ57" s="91" t="s">
        <v>81</v>
      </c>
      <c r="AR57" s="92"/>
      <c r="AS57" s="93">
        <v>0</v>
      </c>
      <c r="AT57" s="94">
        <f t="shared" si="1"/>
        <v>261492</v>
      </c>
      <c r="AU57" s="95">
        <f>'PS 04 - Materiál dodávaný OŘ'!P80</f>
        <v>0</v>
      </c>
      <c r="AV57" s="94">
        <f>'PS 04 - Materiál dodávaný OŘ'!J33</f>
        <v>261492</v>
      </c>
      <c r="AW57" s="94">
        <f>'PS 04 - Materiál dodávaný OŘ'!J34</f>
        <v>0</v>
      </c>
      <c r="AX57" s="94">
        <f>'PS 04 - Materiál dodávaný OŘ'!J35</f>
        <v>0</v>
      </c>
      <c r="AY57" s="94">
        <f>'PS 04 - Materiál dodávaný OŘ'!J36</f>
        <v>0</v>
      </c>
      <c r="AZ57" s="94">
        <f>'PS 04 - Materiál dodávaný OŘ'!F33</f>
        <v>1245200</v>
      </c>
      <c r="BA57" s="94">
        <f>'PS 04 - Materiál dodávaný OŘ'!F34</f>
        <v>0</v>
      </c>
      <c r="BB57" s="94">
        <f>'PS 04 - Materiál dodávaný OŘ'!F35</f>
        <v>0</v>
      </c>
      <c r="BC57" s="94">
        <f>'PS 04 - Materiál dodávaný OŘ'!F36</f>
        <v>0</v>
      </c>
      <c r="BD57" s="96">
        <f>'PS 04 - Materiál dodávaný OŘ'!F37</f>
        <v>0</v>
      </c>
      <c r="BT57" s="97" t="s">
        <v>22</v>
      </c>
      <c r="BV57" s="97" t="s">
        <v>76</v>
      </c>
      <c r="BW57" s="97" t="s">
        <v>89</v>
      </c>
      <c r="BX57" s="97" t="s">
        <v>5</v>
      </c>
      <c r="CL57" s="97" t="s">
        <v>20</v>
      </c>
      <c r="CM57" s="97" t="s">
        <v>83</v>
      </c>
    </row>
    <row r="58" spans="1:91" s="7" customFormat="1" ht="16.5" customHeight="1">
      <c r="A58" s="87" t="s">
        <v>78</v>
      </c>
      <c r="B58" s="88"/>
      <c r="C58" s="89"/>
      <c r="D58" s="361" t="s">
        <v>90</v>
      </c>
      <c r="E58" s="361"/>
      <c r="F58" s="361"/>
      <c r="G58" s="361"/>
      <c r="H58" s="361"/>
      <c r="I58" s="90"/>
      <c r="J58" s="361" t="s">
        <v>91</v>
      </c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59">
        <f>'VRN - Vedlejší rozpočtové...'!J30</f>
        <v>0</v>
      </c>
      <c r="AH58" s="360"/>
      <c r="AI58" s="360"/>
      <c r="AJ58" s="360"/>
      <c r="AK58" s="360"/>
      <c r="AL58" s="360"/>
      <c r="AM58" s="360"/>
      <c r="AN58" s="359">
        <f t="shared" si="0"/>
        <v>0</v>
      </c>
      <c r="AO58" s="360"/>
      <c r="AP58" s="360"/>
      <c r="AQ58" s="91" t="s">
        <v>81</v>
      </c>
      <c r="AR58" s="92"/>
      <c r="AS58" s="93">
        <v>0</v>
      </c>
      <c r="AT58" s="94">
        <f t="shared" si="1"/>
        <v>0</v>
      </c>
      <c r="AU58" s="95">
        <f>'VRN - Vedlejší rozpočtové...'!P80</f>
        <v>0</v>
      </c>
      <c r="AV58" s="94">
        <f>'VRN - Vedlejší rozpočtové...'!J33</f>
        <v>0</v>
      </c>
      <c r="AW58" s="94">
        <f>'VRN - Vedlejší rozpočtové...'!J34</f>
        <v>0</v>
      </c>
      <c r="AX58" s="94">
        <f>'VRN - Vedlejší rozpočtové...'!J35</f>
        <v>0</v>
      </c>
      <c r="AY58" s="94">
        <f>'VRN - Vedlejší rozpočtové...'!J36</f>
        <v>0</v>
      </c>
      <c r="AZ58" s="94">
        <f>'VRN - Vedlejší rozpočtové...'!F33</f>
        <v>0</v>
      </c>
      <c r="BA58" s="94">
        <f>'VRN - Vedlejší rozpočtové...'!F34</f>
        <v>0</v>
      </c>
      <c r="BB58" s="94">
        <f>'VRN - Vedlejší rozpočtové...'!F35</f>
        <v>0</v>
      </c>
      <c r="BC58" s="94">
        <f>'VRN - Vedlejší rozpočtové...'!F36</f>
        <v>0</v>
      </c>
      <c r="BD58" s="96">
        <f>'VRN - Vedlejší rozpočtové...'!F37</f>
        <v>0</v>
      </c>
      <c r="BT58" s="97" t="s">
        <v>22</v>
      </c>
      <c r="BV58" s="97" t="s">
        <v>76</v>
      </c>
      <c r="BW58" s="97" t="s">
        <v>92</v>
      </c>
      <c r="BX58" s="97" t="s">
        <v>5</v>
      </c>
      <c r="CL58" s="97" t="s">
        <v>20</v>
      </c>
      <c r="CM58" s="97" t="s">
        <v>83</v>
      </c>
    </row>
    <row r="59" spans="1:91" s="7" customFormat="1" ht="24.75" customHeight="1">
      <c r="A59" s="87" t="s">
        <v>78</v>
      </c>
      <c r="B59" s="88"/>
      <c r="C59" s="89"/>
      <c r="D59" s="361" t="s">
        <v>93</v>
      </c>
      <c r="E59" s="361"/>
      <c r="F59" s="361"/>
      <c r="G59" s="361"/>
      <c r="H59" s="361"/>
      <c r="I59" s="90"/>
      <c r="J59" s="361" t="s">
        <v>80</v>
      </c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59">
        <f>'PS 01 - URS - Oprava SZZ ...'!J30</f>
        <v>0</v>
      </c>
      <c r="AH59" s="360"/>
      <c r="AI59" s="360"/>
      <c r="AJ59" s="360"/>
      <c r="AK59" s="360"/>
      <c r="AL59" s="360"/>
      <c r="AM59" s="360"/>
      <c r="AN59" s="359">
        <f t="shared" si="0"/>
        <v>0</v>
      </c>
      <c r="AO59" s="360"/>
      <c r="AP59" s="360"/>
      <c r="AQ59" s="91" t="s">
        <v>81</v>
      </c>
      <c r="AR59" s="92"/>
      <c r="AS59" s="98">
        <v>0</v>
      </c>
      <c r="AT59" s="99">
        <f t="shared" si="1"/>
        <v>0</v>
      </c>
      <c r="AU59" s="100">
        <f>'PS 01 - URS - Oprava SZZ ...'!P84</f>
        <v>0</v>
      </c>
      <c r="AV59" s="99">
        <f>'PS 01 - URS - Oprava SZZ ...'!J33</f>
        <v>0</v>
      </c>
      <c r="AW59" s="99">
        <f>'PS 01 - URS - Oprava SZZ ...'!J34</f>
        <v>0</v>
      </c>
      <c r="AX59" s="99">
        <f>'PS 01 - URS - Oprava SZZ ...'!J35</f>
        <v>0</v>
      </c>
      <c r="AY59" s="99">
        <f>'PS 01 - URS - Oprava SZZ ...'!J36</f>
        <v>0</v>
      </c>
      <c r="AZ59" s="99">
        <f>'PS 01 - URS - Oprava SZZ ...'!F33</f>
        <v>0</v>
      </c>
      <c r="BA59" s="99">
        <f>'PS 01 - URS - Oprava SZZ ...'!F34</f>
        <v>0</v>
      </c>
      <c r="BB59" s="99">
        <f>'PS 01 - URS - Oprava SZZ ...'!F35</f>
        <v>0</v>
      </c>
      <c r="BC59" s="99">
        <f>'PS 01 - URS - Oprava SZZ ...'!F36</f>
        <v>0</v>
      </c>
      <c r="BD59" s="101">
        <f>'PS 01 - URS - Oprava SZZ ...'!F37</f>
        <v>0</v>
      </c>
      <c r="BT59" s="97" t="s">
        <v>22</v>
      </c>
      <c r="BV59" s="97" t="s">
        <v>76</v>
      </c>
      <c r="BW59" s="97" t="s">
        <v>94</v>
      </c>
      <c r="BX59" s="97" t="s">
        <v>5</v>
      </c>
      <c r="CL59" s="97" t="s">
        <v>20</v>
      </c>
      <c r="CM59" s="97" t="s">
        <v>83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algorithmName="SHA-512" hashValue="2GAaEMTUeiUwBRfcEXZfGWpkIasbR2nelwObhfmRGPVIRxjFqnnt7dzkBv81r4ik04H0wbSbaSdl5sNmfqDPOg==" saltValue="IKysxPrPIuCV3dESrP3rHj/ToljuEvPIVl1Wz6fpYEggJCFMgAj/2Sdreo5ifIiZ0P64eX3fkw3y2xcQ5I2r7w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PS 01 - Oprava SZZ Blatec'!C2" display="/"/>
    <hyperlink ref="A56" location="'PS 02 - Oprava SZZ Vrbátky'!C2" display="/"/>
    <hyperlink ref="A57" location="'PS 04 - Materiál dodávaný OŘ'!C2" display="/"/>
    <hyperlink ref="A58" location="'VRN - Vedlejší rozpočtové...'!C2" display="/"/>
    <hyperlink ref="A59" location="'PS 01 - URS - Oprava SZZ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82" t="str">
        <f>'Rekapitulace stavby'!K6</f>
        <v xml:space="preserve"> Oprava staničního zabezpečovacího zařízení v ŽST Blatec a Vrbátky</v>
      </c>
      <c r="F7" s="383"/>
      <c r="G7" s="383"/>
      <c r="H7" s="383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4" t="s">
        <v>97</v>
      </c>
      <c r="F9" s="385"/>
      <c r="G9" s="385"/>
      <c r="H9" s="38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20</v>
      </c>
      <c r="G11" s="35"/>
      <c r="H11" s="35"/>
      <c r="I11" s="106" t="s">
        <v>21</v>
      </c>
      <c r="J11" s="108" t="s">
        <v>20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23</v>
      </c>
      <c r="E12" s="35"/>
      <c r="F12" s="108" t="s">
        <v>98</v>
      </c>
      <c r="G12" s="35"/>
      <c r="H12" s="35"/>
      <c r="I12" s="106" t="s">
        <v>25</v>
      </c>
      <c r="J12" s="109">
        <f>'Rekapitulace stavby'!AN8</f>
        <v>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28</v>
      </c>
      <c r="E14" s="35"/>
      <c r="F14" s="35"/>
      <c r="G14" s="35"/>
      <c r="H14" s="35"/>
      <c r="I14" s="106" t="s">
        <v>29</v>
      </c>
      <c r="J14" s="108" t="s">
        <v>20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99</v>
      </c>
      <c r="F15" s="35"/>
      <c r="G15" s="35"/>
      <c r="H15" s="35"/>
      <c r="I15" s="106" t="s">
        <v>31</v>
      </c>
      <c r="J15" s="108" t="s">
        <v>20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29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06" t="s">
        <v>31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29</v>
      </c>
      <c r="J20" s="108" t="s">
        <v>20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31</v>
      </c>
      <c r="J21" s="108" t="s">
        <v>20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29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SB projekt s.r.o.</v>
      </c>
      <c r="F24" s="35"/>
      <c r="G24" s="35"/>
      <c r="H24" s="35"/>
      <c r="I24" s="106" t="s">
        <v>31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10"/>
      <c r="B27" s="111"/>
      <c r="C27" s="110"/>
      <c r="D27" s="110"/>
      <c r="E27" s="388" t="s">
        <v>100</v>
      </c>
      <c r="F27" s="388"/>
      <c r="G27" s="388"/>
      <c r="H27" s="3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ROUND((SUM(BE86:BE316)),  2)</f>
        <v>0</v>
      </c>
      <c r="G33" s="35"/>
      <c r="H33" s="35"/>
      <c r="I33" s="119">
        <v>0.21</v>
      </c>
      <c r="J33" s="118">
        <f>ROUND(((SUM(BE86:BE316))*I33),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ROUND((SUM(BF86:BF316)),  2)</f>
        <v>0</v>
      </c>
      <c r="G34" s="35"/>
      <c r="H34" s="35"/>
      <c r="I34" s="119">
        <v>0.15</v>
      </c>
      <c r="J34" s="118">
        <f>ROUND(((SUM(BF86:BF316))*I34),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ROUND((SUM(BG86:BG316)),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ROUND((SUM(BH86:BH316)),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ROUND((SUM(BI86:BI316)),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 xml:space="preserve"> Oprava staničního zabezpečovacího zařízení v ŽST Blatec a Vrbátky</v>
      </c>
      <c r="F48" s="381"/>
      <c r="G48" s="381"/>
      <c r="H48" s="38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8" t="str">
        <f>E9</f>
        <v>PS 01 - Oprava SZZ Blatec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 xml:space="preserve"> </v>
      </c>
      <c r="G52" s="37"/>
      <c r="H52" s="37"/>
      <c r="I52" s="30" t="s">
        <v>25</v>
      </c>
      <c r="J52" s="60">
        <f>IF(J12="","",J12)</f>
        <v>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28</v>
      </c>
      <c r="D54" s="37"/>
      <c r="E54" s="37"/>
      <c r="F54" s="28" t="str">
        <f>E15</f>
        <v>Správa železnic, státní organizace - OŘ Olc</v>
      </c>
      <c r="G54" s="37"/>
      <c r="H54" s="37"/>
      <c r="I54" s="30" t="s">
        <v>34</v>
      </c>
      <c r="J54" s="33" t="str">
        <f>E21</f>
        <v>SB projekt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SB projekt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J111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108</v>
      </c>
      <c r="E63" s="144"/>
      <c r="F63" s="144"/>
      <c r="G63" s="144"/>
      <c r="H63" s="144"/>
      <c r="I63" s="144"/>
      <c r="J63" s="145">
        <f>J145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109</v>
      </c>
      <c r="E64" s="144"/>
      <c r="F64" s="144"/>
      <c r="G64" s="144"/>
      <c r="H64" s="144"/>
      <c r="I64" s="144"/>
      <c r="J64" s="145">
        <f>J182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110</v>
      </c>
      <c r="E65" s="144"/>
      <c r="F65" s="144"/>
      <c r="G65" s="144"/>
      <c r="H65" s="144"/>
      <c r="I65" s="144"/>
      <c r="J65" s="145">
        <f>J239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111</v>
      </c>
      <c r="E66" s="144"/>
      <c r="F66" s="144"/>
      <c r="G66" s="144"/>
      <c r="H66" s="144"/>
      <c r="I66" s="144"/>
      <c r="J66" s="145">
        <f>J298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0" t="str">
        <f>E7</f>
        <v xml:space="preserve"> Oprava staničního zabezpečovacího zařízení v ŽST Blatec a Vrbátky</v>
      </c>
      <c r="F76" s="381"/>
      <c r="G76" s="381"/>
      <c r="H76" s="381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96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8" t="str">
        <f>E9</f>
        <v>PS 01 - Oprava SZZ Blatec</v>
      </c>
      <c r="F78" s="379"/>
      <c r="G78" s="379"/>
      <c r="H78" s="379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23</v>
      </c>
      <c r="D80" s="37"/>
      <c r="E80" s="37"/>
      <c r="F80" s="28" t="str">
        <f>F12</f>
        <v xml:space="preserve"> </v>
      </c>
      <c r="G80" s="37"/>
      <c r="H80" s="37"/>
      <c r="I80" s="30" t="s">
        <v>25</v>
      </c>
      <c r="J80" s="60">
        <f>IF(J12="","",J12)</f>
        <v>0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28</v>
      </c>
      <c r="D82" s="37"/>
      <c r="E82" s="37"/>
      <c r="F82" s="28" t="str">
        <f>E15</f>
        <v>Správa železnic, státní organizace - OŘ Olc</v>
      </c>
      <c r="G82" s="37"/>
      <c r="H82" s="37"/>
      <c r="I82" s="30" t="s">
        <v>34</v>
      </c>
      <c r="J82" s="33" t="str">
        <f>E21</f>
        <v>SB projekt s.r.o.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32</v>
      </c>
      <c r="D83" s="37"/>
      <c r="E83" s="37"/>
      <c r="F83" s="28" t="str">
        <f>IF(E18="","",E18)</f>
        <v>Vyplň údaj</v>
      </c>
      <c r="G83" s="37"/>
      <c r="H83" s="37"/>
      <c r="I83" s="30" t="s">
        <v>37</v>
      </c>
      <c r="J83" s="33" t="str">
        <f>E24</f>
        <v>SB projekt s.r.o.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113</v>
      </c>
      <c r="D85" s="150" t="s">
        <v>59</v>
      </c>
      <c r="E85" s="150" t="s">
        <v>55</v>
      </c>
      <c r="F85" s="150" t="s">
        <v>56</v>
      </c>
      <c r="G85" s="150" t="s">
        <v>114</v>
      </c>
      <c r="H85" s="150" t="s">
        <v>115</v>
      </c>
      <c r="I85" s="150" t="s">
        <v>116</v>
      </c>
      <c r="J85" s="150" t="s">
        <v>103</v>
      </c>
      <c r="K85" s="151" t="s">
        <v>117</v>
      </c>
      <c r="L85" s="152"/>
      <c r="M85" s="69" t="s">
        <v>20</v>
      </c>
      <c r="N85" s="70" t="s">
        <v>44</v>
      </c>
      <c r="O85" s="70" t="s">
        <v>118</v>
      </c>
      <c r="P85" s="70" t="s">
        <v>119</v>
      </c>
      <c r="Q85" s="70" t="s">
        <v>120</v>
      </c>
      <c r="R85" s="70" t="s">
        <v>121</v>
      </c>
      <c r="S85" s="70" t="s">
        <v>122</v>
      </c>
      <c r="T85" s="71" t="s">
        <v>123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124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</f>
        <v>0</v>
      </c>
      <c r="Q86" s="73"/>
      <c r="R86" s="155">
        <f>R87</f>
        <v>0</v>
      </c>
      <c r="S86" s="73"/>
      <c r="T86" s="15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73</v>
      </c>
      <c r="AU86" s="18" t="s">
        <v>104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125</v>
      </c>
      <c r="F87" s="161" t="s">
        <v>126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P88+P111+P145+P182+P239+P298</f>
        <v>0</v>
      </c>
      <c r="Q87" s="166"/>
      <c r="R87" s="167">
        <f>R88+R111+R145+R182+R239+R298</f>
        <v>0</v>
      </c>
      <c r="S87" s="166"/>
      <c r="T87" s="168">
        <f>T88+T111+T145+T182+T239+T298</f>
        <v>0</v>
      </c>
      <c r="AR87" s="169" t="s">
        <v>22</v>
      </c>
      <c r="AT87" s="170" t="s">
        <v>73</v>
      </c>
      <c r="AU87" s="170" t="s">
        <v>74</v>
      </c>
      <c r="AY87" s="169" t="s">
        <v>127</v>
      </c>
      <c r="BK87" s="171">
        <f>BK88+BK111+BK145+BK182+BK239+BK298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22</v>
      </c>
      <c r="F88" s="172" t="s">
        <v>128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SUM(P89:P110)</f>
        <v>0</v>
      </c>
      <c r="Q88" s="166"/>
      <c r="R88" s="167">
        <f>SUM(R89:R110)</f>
        <v>0</v>
      </c>
      <c r="S88" s="166"/>
      <c r="T88" s="168">
        <f>SUM(T89:T110)</f>
        <v>0</v>
      </c>
      <c r="AR88" s="169" t="s">
        <v>22</v>
      </c>
      <c r="AT88" s="170" t="s">
        <v>73</v>
      </c>
      <c r="AU88" s="170" t="s">
        <v>22</v>
      </c>
      <c r="AY88" s="169" t="s">
        <v>127</v>
      </c>
      <c r="BK88" s="171">
        <f>SUM(BK89:BK110)</f>
        <v>0</v>
      </c>
    </row>
    <row r="89" spans="1:65" s="2" customFormat="1" ht="24.2" customHeight="1">
      <c r="A89" s="35"/>
      <c r="B89" s="36"/>
      <c r="C89" s="174" t="s">
        <v>22</v>
      </c>
      <c r="D89" s="174" t="s">
        <v>129</v>
      </c>
      <c r="E89" s="175" t="s">
        <v>130</v>
      </c>
      <c r="F89" s="176" t="s">
        <v>131</v>
      </c>
      <c r="G89" s="177" t="s">
        <v>132</v>
      </c>
      <c r="H89" s="178">
        <v>173.5</v>
      </c>
      <c r="I89" s="179"/>
      <c r="J89" s="180">
        <f>ROUND(I89*H89,2)</f>
        <v>0</v>
      </c>
      <c r="K89" s="176" t="s">
        <v>133</v>
      </c>
      <c r="L89" s="40"/>
      <c r="M89" s="181" t="s">
        <v>20</v>
      </c>
      <c r="N89" s="182" t="s">
        <v>45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22</v>
      </c>
      <c r="AT89" s="185" t="s">
        <v>129</v>
      </c>
      <c r="AU89" s="185" t="s">
        <v>83</v>
      </c>
      <c r="AY89" s="18" t="s">
        <v>127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22</v>
      </c>
      <c r="BK89" s="186">
        <f>ROUND(I89*H89,2)</f>
        <v>0</v>
      </c>
      <c r="BL89" s="18" t="s">
        <v>22</v>
      </c>
      <c r="BM89" s="185" t="s">
        <v>134</v>
      </c>
    </row>
    <row r="90" spans="1:65" s="2" customFormat="1" ht="19.5">
      <c r="A90" s="35"/>
      <c r="B90" s="36"/>
      <c r="C90" s="37"/>
      <c r="D90" s="187" t="s">
        <v>135</v>
      </c>
      <c r="E90" s="37"/>
      <c r="F90" s="188" t="s">
        <v>136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135</v>
      </c>
      <c r="AU90" s="18" t="s">
        <v>83</v>
      </c>
    </row>
    <row r="91" spans="1:65" s="13" customFormat="1">
      <c r="B91" s="192"/>
      <c r="C91" s="193"/>
      <c r="D91" s="187" t="s">
        <v>137</v>
      </c>
      <c r="E91" s="194" t="s">
        <v>138</v>
      </c>
      <c r="F91" s="195" t="s">
        <v>139</v>
      </c>
      <c r="G91" s="193"/>
      <c r="H91" s="196">
        <v>157.5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137</v>
      </c>
      <c r="AU91" s="202" t="s">
        <v>83</v>
      </c>
      <c r="AV91" s="13" t="s">
        <v>83</v>
      </c>
      <c r="AW91" s="13" t="s">
        <v>36</v>
      </c>
      <c r="AX91" s="13" t="s">
        <v>74</v>
      </c>
      <c r="AY91" s="202" t="s">
        <v>127</v>
      </c>
    </row>
    <row r="92" spans="1:65" s="13" customFormat="1">
      <c r="B92" s="192"/>
      <c r="C92" s="193"/>
      <c r="D92" s="187" t="s">
        <v>137</v>
      </c>
      <c r="E92" s="194" t="s">
        <v>140</v>
      </c>
      <c r="F92" s="195" t="s">
        <v>141</v>
      </c>
      <c r="G92" s="193"/>
      <c r="H92" s="196">
        <v>14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137</v>
      </c>
      <c r="AU92" s="202" t="s">
        <v>83</v>
      </c>
      <c r="AV92" s="13" t="s">
        <v>83</v>
      </c>
      <c r="AW92" s="13" t="s">
        <v>36</v>
      </c>
      <c r="AX92" s="13" t="s">
        <v>74</v>
      </c>
      <c r="AY92" s="202" t="s">
        <v>127</v>
      </c>
    </row>
    <row r="93" spans="1:65" s="13" customFormat="1">
      <c r="B93" s="192"/>
      <c r="C93" s="193"/>
      <c r="D93" s="187" t="s">
        <v>137</v>
      </c>
      <c r="E93" s="194" t="s">
        <v>142</v>
      </c>
      <c r="F93" s="195" t="s">
        <v>143</v>
      </c>
      <c r="G93" s="193"/>
      <c r="H93" s="196">
        <v>2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137</v>
      </c>
      <c r="AU93" s="202" t="s">
        <v>83</v>
      </c>
      <c r="AV93" s="13" t="s">
        <v>83</v>
      </c>
      <c r="AW93" s="13" t="s">
        <v>36</v>
      </c>
      <c r="AX93" s="13" t="s">
        <v>74</v>
      </c>
      <c r="AY93" s="202" t="s">
        <v>127</v>
      </c>
    </row>
    <row r="94" spans="1:65" s="14" customFormat="1">
      <c r="B94" s="203"/>
      <c r="C94" s="204"/>
      <c r="D94" s="187" t="s">
        <v>137</v>
      </c>
      <c r="E94" s="205" t="s">
        <v>20</v>
      </c>
      <c r="F94" s="206" t="s">
        <v>144</v>
      </c>
      <c r="G94" s="204"/>
      <c r="H94" s="207">
        <v>173.5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137</v>
      </c>
      <c r="AU94" s="213" t="s">
        <v>83</v>
      </c>
      <c r="AV94" s="14" t="s">
        <v>145</v>
      </c>
      <c r="AW94" s="14" t="s">
        <v>36</v>
      </c>
      <c r="AX94" s="14" t="s">
        <v>22</v>
      </c>
      <c r="AY94" s="213" t="s">
        <v>127</v>
      </c>
    </row>
    <row r="95" spans="1:65" s="2" customFormat="1" ht="24.2" customHeight="1">
      <c r="A95" s="35"/>
      <c r="B95" s="36"/>
      <c r="C95" s="174" t="s">
        <v>83</v>
      </c>
      <c r="D95" s="174" t="s">
        <v>129</v>
      </c>
      <c r="E95" s="175" t="s">
        <v>146</v>
      </c>
      <c r="F95" s="176" t="s">
        <v>147</v>
      </c>
      <c r="G95" s="177" t="s">
        <v>132</v>
      </c>
      <c r="H95" s="178">
        <v>171.5</v>
      </c>
      <c r="I95" s="179"/>
      <c r="J95" s="180">
        <f>ROUND(I95*H95,2)</f>
        <v>0</v>
      </c>
      <c r="K95" s="176" t="s">
        <v>133</v>
      </c>
      <c r="L95" s="40"/>
      <c r="M95" s="181" t="s">
        <v>20</v>
      </c>
      <c r="N95" s="182" t="s">
        <v>45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22</v>
      </c>
      <c r="AT95" s="185" t="s">
        <v>129</v>
      </c>
      <c r="AU95" s="185" t="s">
        <v>83</v>
      </c>
      <c r="AY95" s="18" t="s">
        <v>127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22</v>
      </c>
      <c r="BK95" s="186">
        <f>ROUND(I95*H95,2)</f>
        <v>0</v>
      </c>
      <c r="BL95" s="18" t="s">
        <v>22</v>
      </c>
      <c r="BM95" s="185" t="s">
        <v>148</v>
      </c>
    </row>
    <row r="96" spans="1:65" s="2" customFormat="1" ht="19.5">
      <c r="A96" s="35"/>
      <c r="B96" s="36"/>
      <c r="C96" s="37"/>
      <c r="D96" s="187" t="s">
        <v>135</v>
      </c>
      <c r="E96" s="37"/>
      <c r="F96" s="188" t="s">
        <v>149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135</v>
      </c>
      <c r="AU96" s="18" t="s">
        <v>83</v>
      </c>
    </row>
    <row r="97" spans="1:65" s="2" customFormat="1" ht="24.2" customHeight="1">
      <c r="A97" s="35"/>
      <c r="B97" s="36"/>
      <c r="C97" s="174" t="s">
        <v>150</v>
      </c>
      <c r="D97" s="174" t="s">
        <v>129</v>
      </c>
      <c r="E97" s="175" t="s">
        <v>151</v>
      </c>
      <c r="F97" s="176" t="s">
        <v>152</v>
      </c>
      <c r="G97" s="177" t="s">
        <v>153</v>
      </c>
      <c r="H97" s="178">
        <v>1900</v>
      </c>
      <c r="I97" s="179"/>
      <c r="J97" s="180">
        <f>ROUND(I97*H97,2)</f>
        <v>0</v>
      </c>
      <c r="K97" s="176" t="s">
        <v>133</v>
      </c>
      <c r="L97" s="40"/>
      <c r="M97" s="181" t="s">
        <v>20</v>
      </c>
      <c r="N97" s="182" t="s">
        <v>45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22</v>
      </c>
      <c r="AT97" s="185" t="s">
        <v>129</v>
      </c>
      <c r="AU97" s="185" t="s">
        <v>83</v>
      </c>
      <c r="AY97" s="18" t="s">
        <v>127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22</v>
      </c>
      <c r="BK97" s="186">
        <f>ROUND(I97*H97,2)</f>
        <v>0</v>
      </c>
      <c r="BL97" s="18" t="s">
        <v>22</v>
      </c>
      <c r="BM97" s="185" t="s">
        <v>154</v>
      </c>
    </row>
    <row r="98" spans="1:65" s="2" customFormat="1" ht="19.5">
      <c r="A98" s="35"/>
      <c r="B98" s="36"/>
      <c r="C98" s="37"/>
      <c r="D98" s="187" t="s">
        <v>135</v>
      </c>
      <c r="E98" s="37"/>
      <c r="F98" s="188" t="s">
        <v>155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135</v>
      </c>
      <c r="AU98" s="18" t="s">
        <v>83</v>
      </c>
    </row>
    <row r="99" spans="1:65" s="13" customFormat="1">
      <c r="B99" s="192"/>
      <c r="C99" s="193"/>
      <c r="D99" s="187" t="s">
        <v>137</v>
      </c>
      <c r="E99" s="194" t="s">
        <v>20</v>
      </c>
      <c r="F99" s="195" t="s">
        <v>156</v>
      </c>
      <c r="G99" s="193"/>
      <c r="H99" s="196">
        <v>1900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137</v>
      </c>
      <c r="AU99" s="202" t="s">
        <v>83</v>
      </c>
      <c r="AV99" s="13" t="s">
        <v>83</v>
      </c>
      <c r="AW99" s="13" t="s">
        <v>36</v>
      </c>
      <c r="AX99" s="13" t="s">
        <v>22</v>
      </c>
      <c r="AY99" s="202" t="s">
        <v>127</v>
      </c>
    </row>
    <row r="100" spans="1:65" s="2" customFormat="1" ht="14.45" customHeight="1">
      <c r="A100" s="35"/>
      <c r="B100" s="36"/>
      <c r="C100" s="174" t="s">
        <v>145</v>
      </c>
      <c r="D100" s="174" t="s">
        <v>129</v>
      </c>
      <c r="E100" s="175" t="s">
        <v>157</v>
      </c>
      <c r="F100" s="176" t="s">
        <v>158</v>
      </c>
      <c r="G100" s="177" t="s">
        <v>159</v>
      </c>
      <c r="H100" s="178">
        <v>900</v>
      </c>
      <c r="I100" s="179"/>
      <c r="J100" s="180">
        <f t="shared" ref="J100:J110" si="0">ROUND(I100*H100,2)</f>
        <v>0</v>
      </c>
      <c r="K100" s="176" t="s">
        <v>133</v>
      </c>
      <c r="L100" s="40"/>
      <c r="M100" s="181" t="s">
        <v>20</v>
      </c>
      <c r="N100" s="182" t="s">
        <v>45</v>
      </c>
      <c r="O100" s="65"/>
      <c r="P100" s="183">
        <f t="shared" ref="P100:P110" si="1">O100*H100</f>
        <v>0</v>
      </c>
      <c r="Q100" s="183">
        <v>0</v>
      </c>
      <c r="R100" s="183">
        <f t="shared" ref="R100:R110" si="2">Q100*H100</f>
        <v>0</v>
      </c>
      <c r="S100" s="183">
        <v>0</v>
      </c>
      <c r="T100" s="184">
        <f t="shared" ref="T100:T110" si="3"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22</v>
      </c>
      <c r="AT100" s="185" t="s">
        <v>129</v>
      </c>
      <c r="AU100" s="185" t="s">
        <v>83</v>
      </c>
      <c r="AY100" s="18" t="s">
        <v>127</v>
      </c>
      <c r="BE100" s="186">
        <f t="shared" ref="BE100:BE110" si="4">IF(N100="základní",J100,0)</f>
        <v>0</v>
      </c>
      <c r="BF100" s="186">
        <f t="shared" ref="BF100:BF110" si="5">IF(N100="snížená",J100,0)</f>
        <v>0</v>
      </c>
      <c r="BG100" s="186">
        <f t="shared" ref="BG100:BG110" si="6">IF(N100="zákl. přenesená",J100,0)</f>
        <v>0</v>
      </c>
      <c r="BH100" s="186">
        <f t="shared" ref="BH100:BH110" si="7">IF(N100="sníž. přenesená",J100,0)</f>
        <v>0</v>
      </c>
      <c r="BI100" s="186">
        <f t="shared" ref="BI100:BI110" si="8">IF(N100="nulová",J100,0)</f>
        <v>0</v>
      </c>
      <c r="BJ100" s="18" t="s">
        <v>22</v>
      </c>
      <c r="BK100" s="186">
        <f t="shared" ref="BK100:BK110" si="9">ROUND(I100*H100,2)</f>
        <v>0</v>
      </c>
      <c r="BL100" s="18" t="s">
        <v>22</v>
      </c>
      <c r="BM100" s="185" t="s">
        <v>160</v>
      </c>
    </row>
    <row r="101" spans="1:65" s="2" customFormat="1" ht="14.45" customHeight="1">
      <c r="A101" s="35"/>
      <c r="B101" s="36"/>
      <c r="C101" s="214" t="s">
        <v>161</v>
      </c>
      <c r="D101" s="214" t="s">
        <v>162</v>
      </c>
      <c r="E101" s="215" t="s">
        <v>163</v>
      </c>
      <c r="F101" s="216" t="s">
        <v>164</v>
      </c>
      <c r="G101" s="217" t="s">
        <v>159</v>
      </c>
      <c r="H101" s="218">
        <v>900</v>
      </c>
      <c r="I101" s="219"/>
      <c r="J101" s="220">
        <f t="shared" si="0"/>
        <v>0</v>
      </c>
      <c r="K101" s="216" t="s">
        <v>133</v>
      </c>
      <c r="L101" s="221"/>
      <c r="M101" s="222" t="s">
        <v>20</v>
      </c>
      <c r="N101" s="223" t="s">
        <v>45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83</v>
      </c>
      <c r="AT101" s="185" t="s">
        <v>162</v>
      </c>
      <c r="AU101" s="185" t="s">
        <v>83</v>
      </c>
      <c r="AY101" s="18" t="s">
        <v>127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22</v>
      </c>
      <c r="BK101" s="186">
        <f t="shared" si="9"/>
        <v>0</v>
      </c>
      <c r="BL101" s="18" t="s">
        <v>22</v>
      </c>
      <c r="BM101" s="185" t="s">
        <v>165</v>
      </c>
    </row>
    <row r="102" spans="1:65" s="2" customFormat="1" ht="14.45" customHeight="1">
      <c r="A102" s="35"/>
      <c r="B102" s="36"/>
      <c r="C102" s="214" t="s">
        <v>166</v>
      </c>
      <c r="D102" s="214" t="s">
        <v>162</v>
      </c>
      <c r="E102" s="215" t="s">
        <v>167</v>
      </c>
      <c r="F102" s="216" t="s">
        <v>168</v>
      </c>
      <c r="G102" s="217" t="s">
        <v>159</v>
      </c>
      <c r="H102" s="218">
        <v>100</v>
      </c>
      <c r="I102" s="219"/>
      <c r="J102" s="220">
        <f t="shared" si="0"/>
        <v>0</v>
      </c>
      <c r="K102" s="216" t="s">
        <v>133</v>
      </c>
      <c r="L102" s="221"/>
      <c r="M102" s="222" t="s">
        <v>20</v>
      </c>
      <c r="N102" s="223" t="s">
        <v>45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83</v>
      </c>
      <c r="AT102" s="185" t="s">
        <v>162</v>
      </c>
      <c r="AU102" s="185" t="s">
        <v>83</v>
      </c>
      <c r="AY102" s="18" t="s">
        <v>127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22</v>
      </c>
      <c r="BK102" s="186">
        <f t="shared" si="9"/>
        <v>0</v>
      </c>
      <c r="BL102" s="18" t="s">
        <v>22</v>
      </c>
      <c r="BM102" s="185" t="s">
        <v>169</v>
      </c>
    </row>
    <row r="103" spans="1:65" s="2" customFormat="1" ht="14.45" customHeight="1">
      <c r="A103" s="35"/>
      <c r="B103" s="36"/>
      <c r="C103" s="174" t="s">
        <v>170</v>
      </c>
      <c r="D103" s="174" t="s">
        <v>129</v>
      </c>
      <c r="E103" s="175" t="s">
        <v>171</v>
      </c>
      <c r="F103" s="176" t="s">
        <v>172</v>
      </c>
      <c r="G103" s="177" t="s">
        <v>159</v>
      </c>
      <c r="H103" s="178">
        <v>900</v>
      </c>
      <c r="I103" s="179"/>
      <c r="J103" s="180">
        <f t="shared" si="0"/>
        <v>0</v>
      </c>
      <c r="K103" s="176" t="s">
        <v>133</v>
      </c>
      <c r="L103" s="40"/>
      <c r="M103" s="181" t="s">
        <v>20</v>
      </c>
      <c r="N103" s="182" t="s">
        <v>45</v>
      </c>
      <c r="O103" s="65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22</v>
      </c>
      <c r="AT103" s="185" t="s">
        <v>129</v>
      </c>
      <c r="AU103" s="185" t="s">
        <v>83</v>
      </c>
      <c r="AY103" s="18" t="s">
        <v>127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22</v>
      </c>
      <c r="BK103" s="186">
        <f t="shared" si="9"/>
        <v>0</v>
      </c>
      <c r="BL103" s="18" t="s">
        <v>22</v>
      </c>
      <c r="BM103" s="185" t="s">
        <v>173</v>
      </c>
    </row>
    <row r="104" spans="1:65" s="2" customFormat="1" ht="14.45" customHeight="1">
      <c r="A104" s="35"/>
      <c r="B104" s="36"/>
      <c r="C104" s="214" t="s">
        <v>174</v>
      </c>
      <c r="D104" s="214" t="s">
        <v>162</v>
      </c>
      <c r="E104" s="215" t="s">
        <v>175</v>
      </c>
      <c r="F104" s="216" t="s">
        <v>176</v>
      </c>
      <c r="G104" s="217" t="s">
        <v>177</v>
      </c>
      <c r="H104" s="218">
        <v>900</v>
      </c>
      <c r="I104" s="219"/>
      <c r="J104" s="220">
        <f t="shared" si="0"/>
        <v>0</v>
      </c>
      <c r="K104" s="216" t="s">
        <v>133</v>
      </c>
      <c r="L104" s="221"/>
      <c r="M104" s="222" t="s">
        <v>20</v>
      </c>
      <c r="N104" s="223" t="s">
        <v>45</v>
      </c>
      <c r="O104" s="65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178</v>
      </c>
      <c r="AT104" s="185" t="s">
        <v>162</v>
      </c>
      <c r="AU104" s="185" t="s">
        <v>83</v>
      </c>
      <c r="AY104" s="18" t="s">
        <v>127</v>
      </c>
      <c r="BE104" s="186">
        <f t="shared" si="4"/>
        <v>0</v>
      </c>
      <c r="BF104" s="186">
        <f t="shared" si="5"/>
        <v>0</v>
      </c>
      <c r="BG104" s="186">
        <f t="shared" si="6"/>
        <v>0</v>
      </c>
      <c r="BH104" s="186">
        <f t="shared" si="7"/>
        <v>0</v>
      </c>
      <c r="BI104" s="186">
        <f t="shared" si="8"/>
        <v>0</v>
      </c>
      <c r="BJ104" s="18" t="s">
        <v>22</v>
      </c>
      <c r="BK104" s="186">
        <f t="shared" si="9"/>
        <v>0</v>
      </c>
      <c r="BL104" s="18" t="s">
        <v>178</v>
      </c>
      <c r="BM104" s="185" t="s">
        <v>179</v>
      </c>
    </row>
    <row r="105" spans="1:65" s="2" customFormat="1" ht="24.2" customHeight="1">
      <c r="A105" s="35"/>
      <c r="B105" s="36"/>
      <c r="C105" s="174" t="s">
        <v>180</v>
      </c>
      <c r="D105" s="174" t="s">
        <v>129</v>
      </c>
      <c r="E105" s="175" t="s">
        <v>181</v>
      </c>
      <c r="F105" s="176" t="s">
        <v>182</v>
      </c>
      <c r="G105" s="177" t="s">
        <v>177</v>
      </c>
      <c r="H105" s="178">
        <v>50</v>
      </c>
      <c r="I105" s="179"/>
      <c r="J105" s="180">
        <f t="shared" si="0"/>
        <v>0</v>
      </c>
      <c r="K105" s="176" t="s">
        <v>133</v>
      </c>
      <c r="L105" s="40"/>
      <c r="M105" s="181" t="s">
        <v>20</v>
      </c>
      <c r="N105" s="182" t="s">
        <v>45</v>
      </c>
      <c r="O105" s="65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183</v>
      </c>
      <c r="AT105" s="185" t="s">
        <v>129</v>
      </c>
      <c r="AU105" s="185" t="s">
        <v>83</v>
      </c>
      <c r="AY105" s="18" t="s">
        <v>127</v>
      </c>
      <c r="BE105" s="186">
        <f t="shared" si="4"/>
        <v>0</v>
      </c>
      <c r="BF105" s="186">
        <f t="shared" si="5"/>
        <v>0</v>
      </c>
      <c r="BG105" s="186">
        <f t="shared" si="6"/>
        <v>0</v>
      </c>
      <c r="BH105" s="186">
        <f t="shared" si="7"/>
        <v>0</v>
      </c>
      <c r="BI105" s="186">
        <f t="shared" si="8"/>
        <v>0</v>
      </c>
      <c r="BJ105" s="18" t="s">
        <v>22</v>
      </c>
      <c r="BK105" s="186">
        <f t="shared" si="9"/>
        <v>0</v>
      </c>
      <c r="BL105" s="18" t="s">
        <v>183</v>
      </c>
      <c r="BM105" s="185" t="s">
        <v>184</v>
      </c>
    </row>
    <row r="106" spans="1:65" s="2" customFormat="1" ht="24.2" customHeight="1">
      <c r="A106" s="35"/>
      <c r="B106" s="36"/>
      <c r="C106" s="174" t="s">
        <v>26</v>
      </c>
      <c r="D106" s="174" t="s">
        <v>129</v>
      </c>
      <c r="E106" s="175" t="s">
        <v>185</v>
      </c>
      <c r="F106" s="176" t="s">
        <v>186</v>
      </c>
      <c r="G106" s="177" t="s">
        <v>177</v>
      </c>
      <c r="H106" s="178">
        <v>50</v>
      </c>
      <c r="I106" s="179"/>
      <c r="J106" s="180">
        <f t="shared" si="0"/>
        <v>0</v>
      </c>
      <c r="K106" s="176" t="s">
        <v>133</v>
      </c>
      <c r="L106" s="40"/>
      <c r="M106" s="181" t="s">
        <v>20</v>
      </c>
      <c r="N106" s="182" t="s">
        <v>45</v>
      </c>
      <c r="O106" s="65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22</v>
      </c>
      <c r="AT106" s="185" t="s">
        <v>129</v>
      </c>
      <c r="AU106" s="185" t="s">
        <v>83</v>
      </c>
      <c r="AY106" s="18" t="s">
        <v>127</v>
      </c>
      <c r="BE106" s="186">
        <f t="shared" si="4"/>
        <v>0</v>
      </c>
      <c r="BF106" s="186">
        <f t="shared" si="5"/>
        <v>0</v>
      </c>
      <c r="BG106" s="186">
        <f t="shared" si="6"/>
        <v>0</v>
      </c>
      <c r="BH106" s="186">
        <f t="shared" si="7"/>
        <v>0</v>
      </c>
      <c r="BI106" s="186">
        <f t="shared" si="8"/>
        <v>0</v>
      </c>
      <c r="BJ106" s="18" t="s">
        <v>22</v>
      </c>
      <c r="BK106" s="186">
        <f t="shared" si="9"/>
        <v>0</v>
      </c>
      <c r="BL106" s="18" t="s">
        <v>22</v>
      </c>
      <c r="BM106" s="185" t="s">
        <v>187</v>
      </c>
    </row>
    <row r="107" spans="1:65" s="2" customFormat="1" ht="14.45" customHeight="1">
      <c r="A107" s="35"/>
      <c r="B107" s="36"/>
      <c r="C107" s="214" t="s">
        <v>188</v>
      </c>
      <c r="D107" s="214" t="s">
        <v>162</v>
      </c>
      <c r="E107" s="215" t="s">
        <v>189</v>
      </c>
      <c r="F107" s="216" t="s">
        <v>190</v>
      </c>
      <c r="G107" s="217" t="s">
        <v>177</v>
      </c>
      <c r="H107" s="218">
        <v>50</v>
      </c>
      <c r="I107" s="219"/>
      <c r="J107" s="220">
        <f t="shared" si="0"/>
        <v>0</v>
      </c>
      <c r="K107" s="216" t="s">
        <v>133</v>
      </c>
      <c r="L107" s="221"/>
      <c r="M107" s="222" t="s">
        <v>20</v>
      </c>
      <c r="N107" s="223" t="s">
        <v>45</v>
      </c>
      <c r="O107" s="65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83</v>
      </c>
      <c r="AT107" s="185" t="s">
        <v>162</v>
      </c>
      <c r="AU107" s="185" t="s">
        <v>83</v>
      </c>
      <c r="AY107" s="18" t="s">
        <v>127</v>
      </c>
      <c r="BE107" s="186">
        <f t="shared" si="4"/>
        <v>0</v>
      </c>
      <c r="BF107" s="186">
        <f t="shared" si="5"/>
        <v>0</v>
      </c>
      <c r="BG107" s="186">
        <f t="shared" si="6"/>
        <v>0</v>
      </c>
      <c r="BH107" s="186">
        <f t="shared" si="7"/>
        <v>0</v>
      </c>
      <c r="BI107" s="186">
        <f t="shared" si="8"/>
        <v>0</v>
      </c>
      <c r="BJ107" s="18" t="s">
        <v>22</v>
      </c>
      <c r="BK107" s="186">
        <f t="shared" si="9"/>
        <v>0</v>
      </c>
      <c r="BL107" s="18" t="s">
        <v>22</v>
      </c>
      <c r="BM107" s="185" t="s">
        <v>191</v>
      </c>
    </row>
    <row r="108" spans="1:65" s="2" customFormat="1" ht="14.45" customHeight="1">
      <c r="A108" s="35"/>
      <c r="B108" s="36"/>
      <c r="C108" s="174" t="s">
        <v>192</v>
      </c>
      <c r="D108" s="174" t="s">
        <v>129</v>
      </c>
      <c r="E108" s="175" t="s">
        <v>193</v>
      </c>
      <c r="F108" s="176" t="s">
        <v>194</v>
      </c>
      <c r="G108" s="177" t="s">
        <v>159</v>
      </c>
      <c r="H108" s="178">
        <v>100</v>
      </c>
      <c r="I108" s="179"/>
      <c r="J108" s="180">
        <f t="shared" si="0"/>
        <v>0</v>
      </c>
      <c r="K108" s="176" t="s">
        <v>133</v>
      </c>
      <c r="L108" s="40"/>
      <c r="M108" s="181" t="s">
        <v>20</v>
      </c>
      <c r="N108" s="182" t="s">
        <v>45</v>
      </c>
      <c r="O108" s="65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22</v>
      </c>
      <c r="AT108" s="185" t="s">
        <v>129</v>
      </c>
      <c r="AU108" s="185" t="s">
        <v>83</v>
      </c>
      <c r="AY108" s="18" t="s">
        <v>127</v>
      </c>
      <c r="BE108" s="186">
        <f t="shared" si="4"/>
        <v>0</v>
      </c>
      <c r="BF108" s="186">
        <f t="shared" si="5"/>
        <v>0</v>
      </c>
      <c r="BG108" s="186">
        <f t="shared" si="6"/>
        <v>0</v>
      </c>
      <c r="BH108" s="186">
        <f t="shared" si="7"/>
        <v>0</v>
      </c>
      <c r="BI108" s="186">
        <f t="shared" si="8"/>
        <v>0</v>
      </c>
      <c r="BJ108" s="18" t="s">
        <v>22</v>
      </c>
      <c r="BK108" s="186">
        <f t="shared" si="9"/>
        <v>0</v>
      </c>
      <c r="BL108" s="18" t="s">
        <v>22</v>
      </c>
      <c r="BM108" s="185" t="s">
        <v>195</v>
      </c>
    </row>
    <row r="109" spans="1:65" s="2" customFormat="1" ht="37.9" customHeight="1">
      <c r="A109" s="35"/>
      <c r="B109" s="36"/>
      <c r="C109" s="174" t="s">
        <v>196</v>
      </c>
      <c r="D109" s="174" t="s">
        <v>129</v>
      </c>
      <c r="E109" s="175" t="s">
        <v>197</v>
      </c>
      <c r="F109" s="176" t="s">
        <v>198</v>
      </c>
      <c r="G109" s="177" t="s">
        <v>159</v>
      </c>
      <c r="H109" s="178">
        <v>50</v>
      </c>
      <c r="I109" s="179"/>
      <c r="J109" s="180">
        <f t="shared" si="0"/>
        <v>0</v>
      </c>
      <c r="K109" s="176" t="s">
        <v>133</v>
      </c>
      <c r="L109" s="40"/>
      <c r="M109" s="181" t="s">
        <v>20</v>
      </c>
      <c r="N109" s="182" t="s">
        <v>45</v>
      </c>
      <c r="O109" s="65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22</v>
      </c>
      <c r="AT109" s="185" t="s">
        <v>129</v>
      </c>
      <c r="AU109" s="185" t="s">
        <v>83</v>
      </c>
      <c r="AY109" s="18" t="s">
        <v>127</v>
      </c>
      <c r="BE109" s="186">
        <f t="shared" si="4"/>
        <v>0</v>
      </c>
      <c r="BF109" s="186">
        <f t="shared" si="5"/>
        <v>0</v>
      </c>
      <c r="BG109" s="186">
        <f t="shared" si="6"/>
        <v>0</v>
      </c>
      <c r="BH109" s="186">
        <f t="shared" si="7"/>
        <v>0</v>
      </c>
      <c r="BI109" s="186">
        <f t="shared" si="8"/>
        <v>0</v>
      </c>
      <c r="BJ109" s="18" t="s">
        <v>22</v>
      </c>
      <c r="BK109" s="186">
        <f t="shared" si="9"/>
        <v>0</v>
      </c>
      <c r="BL109" s="18" t="s">
        <v>22</v>
      </c>
      <c r="BM109" s="185" t="s">
        <v>199</v>
      </c>
    </row>
    <row r="110" spans="1:65" s="2" customFormat="1" ht="14.45" customHeight="1">
      <c r="A110" s="35"/>
      <c r="B110" s="36"/>
      <c r="C110" s="214" t="s">
        <v>200</v>
      </c>
      <c r="D110" s="214" t="s">
        <v>162</v>
      </c>
      <c r="E110" s="215" t="s">
        <v>201</v>
      </c>
      <c r="F110" s="216" t="s">
        <v>202</v>
      </c>
      <c r="G110" s="217" t="s">
        <v>159</v>
      </c>
      <c r="H110" s="218">
        <v>50</v>
      </c>
      <c r="I110" s="219"/>
      <c r="J110" s="220">
        <f t="shared" si="0"/>
        <v>0</v>
      </c>
      <c r="K110" s="216" t="s">
        <v>133</v>
      </c>
      <c r="L110" s="221"/>
      <c r="M110" s="222" t="s">
        <v>20</v>
      </c>
      <c r="N110" s="223" t="s">
        <v>45</v>
      </c>
      <c r="O110" s="65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178</v>
      </c>
      <c r="AT110" s="185" t="s">
        <v>162</v>
      </c>
      <c r="AU110" s="185" t="s">
        <v>83</v>
      </c>
      <c r="AY110" s="18" t="s">
        <v>127</v>
      </c>
      <c r="BE110" s="186">
        <f t="shared" si="4"/>
        <v>0</v>
      </c>
      <c r="BF110" s="186">
        <f t="shared" si="5"/>
        <v>0</v>
      </c>
      <c r="BG110" s="186">
        <f t="shared" si="6"/>
        <v>0</v>
      </c>
      <c r="BH110" s="186">
        <f t="shared" si="7"/>
        <v>0</v>
      </c>
      <c r="BI110" s="186">
        <f t="shared" si="8"/>
        <v>0</v>
      </c>
      <c r="BJ110" s="18" t="s">
        <v>22</v>
      </c>
      <c r="BK110" s="186">
        <f t="shared" si="9"/>
        <v>0</v>
      </c>
      <c r="BL110" s="18" t="s">
        <v>178</v>
      </c>
      <c r="BM110" s="185" t="s">
        <v>203</v>
      </c>
    </row>
    <row r="111" spans="1:65" s="12" customFormat="1" ht="22.9" customHeight="1">
      <c r="B111" s="158"/>
      <c r="C111" s="159"/>
      <c r="D111" s="160" t="s">
        <v>73</v>
      </c>
      <c r="E111" s="172" t="s">
        <v>150</v>
      </c>
      <c r="F111" s="172" t="s">
        <v>204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SUM(P112:P144)</f>
        <v>0</v>
      </c>
      <c r="Q111" s="166"/>
      <c r="R111" s="167">
        <f>SUM(R112:R144)</f>
        <v>0</v>
      </c>
      <c r="S111" s="166"/>
      <c r="T111" s="168">
        <f>SUM(T112:T144)</f>
        <v>0</v>
      </c>
      <c r="AR111" s="169" t="s">
        <v>22</v>
      </c>
      <c r="AT111" s="170" t="s">
        <v>73</v>
      </c>
      <c r="AU111" s="170" t="s">
        <v>22</v>
      </c>
      <c r="AY111" s="169" t="s">
        <v>127</v>
      </c>
      <c r="BK111" s="171">
        <f>SUM(BK112:BK144)</f>
        <v>0</v>
      </c>
    </row>
    <row r="112" spans="1:65" s="2" customFormat="1" ht="49.15" customHeight="1">
      <c r="A112" s="35"/>
      <c r="B112" s="36"/>
      <c r="C112" s="174" t="s">
        <v>8</v>
      </c>
      <c r="D112" s="174" t="s">
        <v>129</v>
      </c>
      <c r="E112" s="175" t="s">
        <v>205</v>
      </c>
      <c r="F112" s="176" t="s">
        <v>206</v>
      </c>
      <c r="G112" s="177" t="s">
        <v>159</v>
      </c>
      <c r="H112" s="178">
        <v>8522</v>
      </c>
      <c r="I112" s="179"/>
      <c r="J112" s="180">
        <f>ROUND(I112*H112,2)</f>
        <v>0</v>
      </c>
      <c r="K112" s="176" t="s">
        <v>133</v>
      </c>
      <c r="L112" s="40"/>
      <c r="M112" s="181" t="s">
        <v>20</v>
      </c>
      <c r="N112" s="182" t="s">
        <v>45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22</v>
      </c>
      <c r="AT112" s="185" t="s">
        <v>129</v>
      </c>
      <c r="AU112" s="185" t="s">
        <v>83</v>
      </c>
      <c r="AY112" s="18" t="s">
        <v>127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22</v>
      </c>
      <c r="BK112" s="186">
        <f>ROUND(I112*H112,2)</f>
        <v>0</v>
      </c>
      <c r="BL112" s="18" t="s">
        <v>22</v>
      </c>
      <c r="BM112" s="185" t="s">
        <v>207</v>
      </c>
    </row>
    <row r="113" spans="1:65" s="13" customFormat="1">
      <c r="B113" s="192"/>
      <c r="C113" s="193"/>
      <c r="D113" s="187" t="s">
        <v>137</v>
      </c>
      <c r="E113" s="194" t="s">
        <v>20</v>
      </c>
      <c r="F113" s="195" t="s">
        <v>208</v>
      </c>
      <c r="G113" s="193"/>
      <c r="H113" s="196">
        <v>8522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137</v>
      </c>
      <c r="AU113" s="202" t="s">
        <v>83</v>
      </c>
      <c r="AV113" s="13" t="s">
        <v>83</v>
      </c>
      <c r="AW113" s="13" t="s">
        <v>36</v>
      </c>
      <c r="AX113" s="13" t="s">
        <v>22</v>
      </c>
      <c r="AY113" s="202" t="s">
        <v>127</v>
      </c>
    </row>
    <row r="114" spans="1:65" s="2" customFormat="1" ht="14.45" customHeight="1">
      <c r="A114" s="35"/>
      <c r="B114" s="36"/>
      <c r="C114" s="214" t="s">
        <v>209</v>
      </c>
      <c r="D114" s="214" t="s">
        <v>162</v>
      </c>
      <c r="E114" s="215" t="s">
        <v>210</v>
      </c>
      <c r="F114" s="216" t="s">
        <v>211</v>
      </c>
      <c r="G114" s="217" t="s">
        <v>159</v>
      </c>
      <c r="H114" s="218">
        <v>1715</v>
      </c>
      <c r="I114" s="219"/>
      <c r="J114" s="220">
        <f t="shared" ref="J114:J119" si="10">ROUND(I114*H114,2)</f>
        <v>0</v>
      </c>
      <c r="K114" s="216" t="s">
        <v>133</v>
      </c>
      <c r="L114" s="221"/>
      <c r="M114" s="222" t="s">
        <v>20</v>
      </c>
      <c r="N114" s="223" t="s">
        <v>45</v>
      </c>
      <c r="O114" s="65"/>
      <c r="P114" s="183">
        <f t="shared" ref="P114:P119" si="11">O114*H114</f>
        <v>0</v>
      </c>
      <c r="Q114" s="183">
        <v>0</v>
      </c>
      <c r="R114" s="183">
        <f t="shared" ref="R114:R119" si="12">Q114*H114</f>
        <v>0</v>
      </c>
      <c r="S114" s="183">
        <v>0</v>
      </c>
      <c r="T114" s="184">
        <f t="shared" ref="T114:T119" si="13"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83</v>
      </c>
      <c r="AT114" s="185" t="s">
        <v>162</v>
      </c>
      <c r="AU114" s="185" t="s">
        <v>83</v>
      </c>
      <c r="AY114" s="18" t="s">
        <v>127</v>
      </c>
      <c r="BE114" s="186">
        <f t="shared" ref="BE114:BE119" si="14">IF(N114="základní",J114,0)</f>
        <v>0</v>
      </c>
      <c r="BF114" s="186">
        <f t="shared" ref="BF114:BF119" si="15">IF(N114="snížená",J114,0)</f>
        <v>0</v>
      </c>
      <c r="BG114" s="186">
        <f t="shared" ref="BG114:BG119" si="16">IF(N114="zákl. přenesená",J114,0)</f>
        <v>0</v>
      </c>
      <c r="BH114" s="186">
        <f t="shared" ref="BH114:BH119" si="17">IF(N114="sníž. přenesená",J114,0)</f>
        <v>0</v>
      </c>
      <c r="BI114" s="186">
        <f t="shared" ref="BI114:BI119" si="18">IF(N114="nulová",J114,0)</f>
        <v>0</v>
      </c>
      <c r="BJ114" s="18" t="s">
        <v>22</v>
      </c>
      <c r="BK114" s="186">
        <f t="shared" ref="BK114:BK119" si="19">ROUND(I114*H114,2)</f>
        <v>0</v>
      </c>
      <c r="BL114" s="18" t="s">
        <v>22</v>
      </c>
      <c r="BM114" s="185" t="s">
        <v>212</v>
      </c>
    </row>
    <row r="115" spans="1:65" s="2" customFormat="1" ht="14.45" customHeight="1">
      <c r="A115" s="35"/>
      <c r="B115" s="36"/>
      <c r="C115" s="214" t="s">
        <v>213</v>
      </c>
      <c r="D115" s="214" t="s">
        <v>162</v>
      </c>
      <c r="E115" s="215" t="s">
        <v>214</v>
      </c>
      <c r="F115" s="216" t="s">
        <v>215</v>
      </c>
      <c r="G115" s="217" t="s">
        <v>159</v>
      </c>
      <c r="H115" s="218">
        <v>715</v>
      </c>
      <c r="I115" s="219"/>
      <c r="J115" s="220">
        <f t="shared" si="10"/>
        <v>0</v>
      </c>
      <c r="K115" s="216" t="s">
        <v>133</v>
      </c>
      <c r="L115" s="221"/>
      <c r="M115" s="222" t="s">
        <v>20</v>
      </c>
      <c r="N115" s="223" t="s">
        <v>45</v>
      </c>
      <c r="O115" s="65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83</v>
      </c>
      <c r="AT115" s="185" t="s">
        <v>162</v>
      </c>
      <c r="AU115" s="185" t="s">
        <v>83</v>
      </c>
      <c r="AY115" s="18" t="s">
        <v>127</v>
      </c>
      <c r="BE115" s="186">
        <f t="shared" si="14"/>
        <v>0</v>
      </c>
      <c r="BF115" s="186">
        <f t="shared" si="15"/>
        <v>0</v>
      </c>
      <c r="BG115" s="186">
        <f t="shared" si="16"/>
        <v>0</v>
      </c>
      <c r="BH115" s="186">
        <f t="shared" si="17"/>
        <v>0</v>
      </c>
      <c r="BI115" s="186">
        <f t="shared" si="18"/>
        <v>0</v>
      </c>
      <c r="BJ115" s="18" t="s">
        <v>22</v>
      </c>
      <c r="BK115" s="186">
        <f t="shared" si="19"/>
        <v>0</v>
      </c>
      <c r="BL115" s="18" t="s">
        <v>22</v>
      </c>
      <c r="BM115" s="185" t="s">
        <v>216</v>
      </c>
    </row>
    <row r="116" spans="1:65" s="2" customFormat="1" ht="14.45" customHeight="1">
      <c r="A116" s="35"/>
      <c r="B116" s="36"/>
      <c r="C116" s="214" t="s">
        <v>217</v>
      </c>
      <c r="D116" s="214" t="s">
        <v>162</v>
      </c>
      <c r="E116" s="215" t="s">
        <v>218</v>
      </c>
      <c r="F116" s="216" t="s">
        <v>219</v>
      </c>
      <c r="G116" s="217" t="s">
        <v>159</v>
      </c>
      <c r="H116" s="218">
        <v>1418</v>
      </c>
      <c r="I116" s="219"/>
      <c r="J116" s="220">
        <f t="shared" si="10"/>
        <v>0</v>
      </c>
      <c r="K116" s="216" t="s">
        <v>133</v>
      </c>
      <c r="L116" s="221"/>
      <c r="M116" s="222" t="s">
        <v>20</v>
      </c>
      <c r="N116" s="223" t="s">
        <v>45</v>
      </c>
      <c r="O116" s="65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83</v>
      </c>
      <c r="AT116" s="185" t="s">
        <v>162</v>
      </c>
      <c r="AU116" s="185" t="s">
        <v>83</v>
      </c>
      <c r="AY116" s="18" t="s">
        <v>127</v>
      </c>
      <c r="BE116" s="186">
        <f t="shared" si="14"/>
        <v>0</v>
      </c>
      <c r="BF116" s="186">
        <f t="shared" si="15"/>
        <v>0</v>
      </c>
      <c r="BG116" s="186">
        <f t="shared" si="16"/>
        <v>0</v>
      </c>
      <c r="BH116" s="186">
        <f t="shared" si="17"/>
        <v>0</v>
      </c>
      <c r="BI116" s="186">
        <f t="shared" si="18"/>
        <v>0</v>
      </c>
      <c r="BJ116" s="18" t="s">
        <v>22</v>
      </c>
      <c r="BK116" s="186">
        <f t="shared" si="19"/>
        <v>0</v>
      </c>
      <c r="BL116" s="18" t="s">
        <v>22</v>
      </c>
      <c r="BM116" s="185" t="s">
        <v>220</v>
      </c>
    </row>
    <row r="117" spans="1:65" s="2" customFormat="1" ht="14.45" customHeight="1">
      <c r="A117" s="35"/>
      <c r="B117" s="36"/>
      <c r="C117" s="214" t="s">
        <v>221</v>
      </c>
      <c r="D117" s="214" t="s">
        <v>162</v>
      </c>
      <c r="E117" s="215" t="s">
        <v>222</v>
      </c>
      <c r="F117" s="216" t="s">
        <v>223</v>
      </c>
      <c r="G117" s="217" t="s">
        <v>159</v>
      </c>
      <c r="H117" s="218">
        <v>3803</v>
      </c>
      <c r="I117" s="219"/>
      <c r="J117" s="220">
        <f t="shared" si="10"/>
        <v>0</v>
      </c>
      <c r="K117" s="216" t="s">
        <v>133</v>
      </c>
      <c r="L117" s="221"/>
      <c r="M117" s="222" t="s">
        <v>20</v>
      </c>
      <c r="N117" s="223" t="s">
        <v>45</v>
      </c>
      <c r="O117" s="65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83</v>
      </c>
      <c r="AT117" s="185" t="s">
        <v>162</v>
      </c>
      <c r="AU117" s="185" t="s">
        <v>83</v>
      </c>
      <c r="AY117" s="18" t="s">
        <v>127</v>
      </c>
      <c r="BE117" s="186">
        <f t="shared" si="14"/>
        <v>0</v>
      </c>
      <c r="BF117" s="186">
        <f t="shared" si="15"/>
        <v>0</v>
      </c>
      <c r="BG117" s="186">
        <f t="shared" si="16"/>
        <v>0</v>
      </c>
      <c r="BH117" s="186">
        <f t="shared" si="17"/>
        <v>0</v>
      </c>
      <c r="BI117" s="186">
        <f t="shared" si="18"/>
        <v>0</v>
      </c>
      <c r="BJ117" s="18" t="s">
        <v>22</v>
      </c>
      <c r="BK117" s="186">
        <f t="shared" si="19"/>
        <v>0</v>
      </c>
      <c r="BL117" s="18" t="s">
        <v>22</v>
      </c>
      <c r="BM117" s="185" t="s">
        <v>224</v>
      </c>
    </row>
    <row r="118" spans="1:65" s="2" customFormat="1" ht="14.45" customHeight="1">
      <c r="A118" s="35"/>
      <c r="B118" s="36"/>
      <c r="C118" s="214" t="s">
        <v>225</v>
      </c>
      <c r="D118" s="214" t="s">
        <v>162</v>
      </c>
      <c r="E118" s="215" t="s">
        <v>226</v>
      </c>
      <c r="F118" s="216" t="s">
        <v>227</v>
      </c>
      <c r="G118" s="217" t="s">
        <v>159</v>
      </c>
      <c r="H118" s="218">
        <v>871</v>
      </c>
      <c r="I118" s="219"/>
      <c r="J118" s="220">
        <f t="shared" si="10"/>
        <v>0</v>
      </c>
      <c r="K118" s="216" t="s">
        <v>133</v>
      </c>
      <c r="L118" s="221"/>
      <c r="M118" s="222" t="s">
        <v>20</v>
      </c>
      <c r="N118" s="223" t="s">
        <v>45</v>
      </c>
      <c r="O118" s="65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83</v>
      </c>
      <c r="AT118" s="185" t="s">
        <v>162</v>
      </c>
      <c r="AU118" s="185" t="s">
        <v>83</v>
      </c>
      <c r="AY118" s="18" t="s">
        <v>127</v>
      </c>
      <c r="BE118" s="186">
        <f t="shared" si="14"/>
        <v>0</v>
      </c>
      <c r="BF118" s="186">
        <f t="shared" si="15"/>
        <v>0</v>
      </c>
      <c r="BG118" s="186">
        <f t="shared" si="16"/>
        <v>0</v>
      </c>
      <c r="BH118" s="186">
        <f t="shared" si="17"/>
        <v>0</v>
      </c>
      <c r="BI118" s="186">
        <f t="shared" si="18"/>
        <v>0</v>
      </c>
      <c r="BJ118" s="18" t="s">
        <v>22</v>
      </c>
      <c r="BK118" s="186">
        <f t="shared" si="19"/>
        <v>0</v>
      </c>
      <c r="BL118" s="18" t="s">
        <v>22</v>
      </c>
      <c r="BM118" s="185" t="s">
        <v>228</v>
      </c>
    </row>
    <row r="119" spans="1:65" s="2" customFormat="1" ht="49.15" customHeight="1">
      <c r="A119" s="35"/>
      <c r="B119" s="36"/>
      <c r="C119" s="174" t="s">
        <v>7</v>
      </c>
      <c r="D119" s="174" t="s">
        <v>129</v>
      </c>
      <c r="E119" s="175" t="s">
        <v>229</v>
      </c>
      <c r="F119" s="176" t="s">
        <v>230</v>
      </c>
      <c r="G119" s="177" t="s">
        <v>159</v>
      </c>
      <c r="H119" s="178">
        <v>807</v>
      </c>
      <c r="I119" s="179"/>
      <c r="J119" s="180">
        <f t="shared" si="10"/>
        <v>0</v>
      </c>
      <c r="K119" s="176" t="s">
        <v>133</v>
      </c>
      <c r="L119" s="40"/>
      <c r="M119" s="181" t="s">
        <v>20</v>
      </c>
      <c r="N119" s="182" t="s">
        <v>45</v>
      </c>
      <c r="O119" s="65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22</v>
      </c>
      <c r="AT119" s="185" t="s">
        <v>129</v>
      </c>
      <c r="AU119" s="185" t="s">
        <v>83</v>
      </c>
      <c r="AY119" s="18" t="s">
        <v>127</v>
      </c>
      <c r="BE119" s="186">
        <f t="shared" si="14"/>
        <v>0</v>
      </c>
      <c r="BF119" s="186">
        <f t="shared" si="15"/>
        <v>0</v>
      </c>
      <c r="BG119" s="186">
        <f t="shared" si="16"/>
        <v>0</v>
      </c>
      <c r="BH119" s="186">
        <f t="shared" si="17"/>
        <v>0</v>
      </c>
      <c r="BI119" s="186">
        <f t="shared" si="18"/>
        <v>0</v>
      </c>
      <c r="BJ119" s="18" t="s">
        <v>22</v>
      </c>
      <c r="BK119" s="186">
        <f t="shared" si="19"/>
        <v>0</v>
      </c>
      <c r="BL119" s="18" t="s">
        <v>22</v>
      </c>
      <c r="BM119" s="185" t="s">
        <v>231</v>
      </c>
    </row>
    <row r="120" spans="1:65" s="13" customFormat="1">
      <c r="B120" s="192"/>
      <c r="C120" s="193"/>
      <c r="D120" s="187" t="s">
        <v>137</v>
      </c>
      <c r="E120" s="194" t="s">
        <v>20</v>
      </c>
      <c r="F120" s="195" t="s">
        <v>232</v>
      </c>
      <c r="G120" s="193"/>
      <c r="H120" s="196">
        <v>807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137</v>
      </c>
      <c r="AU120" s="202" t="s">
        <v>83</v>
      </c>
      <c r="AV120" s="13" t="s">
        <v>83</v>
      </c>
      <c r="AW120" s="13" t="s">
        <v>36</v>
      </c>
      <c r="AX120" s="13" t="s">
        <v>22</v>
      </c>
      <c r="AY120" s="202" t="s">
        <v>127</v>
      </c>
    </row>
    <row r="121" spans="1:65" s="2" customFormat="1" ht="14.45" customHeight="1">
      <c r="A121" s="35"/>
      <c r="B121" s="36"/>
      <c r="C121" s="214" t="s">
        <v>233</v>
      </c>
      <c r="D121" s="214" t="s">
        <v>162</v>
      </c>
      <c r="E121" s="215" t="s">
        <v>234</v>
      </c>
      <c r="F121" s="216" t="s">
        <v>235</v>
      </c>
      <c r="G121" s="217" t="s">
        <v>159</v>
      </c>
      <c r="H121" s="218">
        <v>488</v>
      </c>
      <c r="I121" s="219"/>
      <c r="J121" s="220">
        <f t="shared" ref="J121:J135" si="20">ROUND(I121*H121,2)</f>
        <v>0</v>
      </c>
      <c r="K121" s="216" t="s">
        <v>133</v>
      </c>
      <c r="L121" s="221"/>
      <c r="M121" s="222" t="s">
        <v>20</v>
      </c>
      <c r="N121" s="223" t="s">
        <v>45</v>
      </c>
      <c r="O121" s="65"/>
      <c r="P121" s="183">
        <f t="shared" ref="P121:P135" si="21">O121*H121</f>
        <v>0</v>
      </c>
      <c r="Q121" s="183">
        <v>0</v>
      </c>
      <c r="R121" s="183">
        <f t="shared" ref="R121:R135" si="22">Q121*H121</f>
        <v>0</v>
      </c>
      <c r="S121" s="183">
        <v>0</v>
      </c>
      <c r="T121" s="184">
        <f t="shared" ref="T121:T135" si="23"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178</v>
      </c>
      <c r="AT121" s="185" t="s">
        <v>162</v>
      </c>
      <c r="AU121" s="185" t="s">
        <v>83</v>
      </c>
      <c r="AY121" s="18" t="s">
        <v>127</v>
      </c>
      <c r="BE121" s="186">
        <f t="shared" ref="BE121:BE135" si="24">IF(N121="základní",J121,0)</f>
        <v>0</v>
      </c>
      <c r="BF121" s="186">
        <f t="shared" ref="BF121:BF135" si="25">IF(N121="snížená",J121,0)</f>
        <v>0</v>
      </c>
      <c r="BG121" s="186">
        <f t="shared" ref="BG121:BG135" si="26">IF(N121="zákl. přenesená",J121,0)</f>
        <v>0</v>
      </c>
      <c r="BH121" s="186">
        <f t="shared" ref="BH121:BH135" si="27">IF(N121="sníž. přenesená",J121,0)</f>
        <v>0</v>
      </c>
      <c r="BI121" s="186">
        <f t="shared" ref="BI121:BI135" si="28">IF(N121="nulová",J121,0)</f>
        <v>0</v>
      </c>
      <c r="BJ121" s="18" t="s">
        <v>22</v>
      </c>
      <c r="BK121" s="186">
        <f t="shared" ref="BK121:BK135" si="29">ROUND(I121*H121,2)</f>
        <v>0</v>
      </c>
      <c r="BL121" s="18" t="s">
        <v>178</v>
      </c>
      <c r="BM121" s="185" t="s">
        <v>236</v>
      </c>
    </row>
    <row r="122" spans="1:65" s="2" customFormat="1" ht="14.45" customHeight="1">
      <c r="A122" s="35"/>
      <c r="B122" s="36"/>
      <c r="C122" s="214" t="s">
        <v>237</v>
      </c>
      <c r="D122" s="214" t="s">
        <v>162</v>
      </c>
      <c r="E122" s="215" t="s">
        <v>238</v>
      </c>
      <c r="F122" s="216" t="s">
        <v>239</v>
      </c>
      <c r="G122" s="217" t="s">
        <v>159</v>
      </c>
      <c r="H122" s="218">
        <v>319</v>
      </c>
      <c r="I122" s="219"/>
      <c r="J122" s="220">
        <f t="shared" si="20"/>
        <v>0</v>
      </c>
      <c r="K122" s="216" t="s">
        <v>133</v>
      </c>
      <c r="L122" s="221"/>
      <c r="M122" s="222" t="s">
        <v>20</v>
      </c>
      <c r="N122" s="223" t="s">
        <v>45</v>
      </c>
      <c r="O122" s="65"/>
      <c r="P122" s="183">
        <f t="shared" si="21"/>
        <v>0</v>
      </c>
      <c r="Q122" s="183">
        <v>0</v>
      </c>
      <c r="R122" s="183">
        <f t="shared" si="22"/>
        <v>0</v>
      </c>
      <c r="S122" s="183">
        <v>0</v>
      </c>
      <c r="T122" s="184">
        <f t="shared" si="2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178</v>
      </c>
      <c r="AT122" s="185" t="s">
        <v>162</v>
      </c>
      <c r="AU122" s="185" t="s">
        <v>83</v>
      </c>
      <c r="AY122" s="18" t="s">
        <v>127</v>
      </c>
      <c r="BE122" s="186">
        <f t="shared" si="24"/>
        <v>0</v>
      </c>
      <c r="BF122" s="186">
        <f t="shared" si="25"/>
        <v>0</v>
      </c>
      <c r="BG122" s="186">
        <f t="shared" si="26"/>
        <v>0</v>
      </c>
      <c r="BH122" s="186">
        <f t="shared" si="27"/>
        <v>0</v>
      </c>
      <c r="BI122" s="186">
        <f t="shared" si="28"/>
        <v>0</v>
      </c>
      <c r="BJ122" s="18" t="s">
        <v>22</v>
      </c>
      <c r="BK122" s="186">
        <f t="shared" si="29"/>
        <v>0</v>
      </c>
      <c r="BL122" s="18" t="s">
        <v>178</v>
      </c>
      <c r="BM122" s="185" t="s">
        <v>240</v>
      </c>
    </row>
    <row r="123" spans="1:65" s="2" customFormat="1" ht="14.45" customHeight="1">
      <c r="A123" s="35"/>
      <c r="B123" s="36"/>
      <c r="C123" s="174" t="s">
        <v>241</v>
      </c>
      <c r="D123" s="174" t="s">
        <v>129</v>
      </c>
      <c r="E123" s="175" t="s">
        <v>242</v>
      </c>
      <c r="F123" s="176" t="s">
        <v>243</v>
      </c>
      <c r="G123" s="177" t="s">
        <v>177</v>
      </c>
      <c r="H123" s="178">
        <v>78</v>
      </c>
      <c r="I123" s="179"/>
      <c r="J123" s="180">
        <f t="shared" si="20"/>
        <v>0</v>
      </c>
      <c r="K123" s="176" t="s">
        <v>133</v>
      </c>
      <c r="L123" s="40"/>
      <c r="M123" s="181" t="s">
        <v>20</v>
      </c>
      <c r="N123" s="182" t="s">
        <v>45</v>
      </c>
      <c r="O123" s="65"/>
      <c r="P123" s="183">
        <f t="shared" si="21"/>
        <v>0</v>
      </c>
      <c r="Q123" s="183">
        <v>0</v>
      </c>
      <c r="R123" s="183">
        <f t="shared" si="22"/>
        <v>0</v>
      </c>
      <c r="S123" s="183">
        <v>0</v>
      </c>
      <c r="T123" s="184">
        <f t="shared" si="2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22</v>
      </c>
      <c r="AT123" s="185" t="s">
        <v>129</v>
      </c>
      <c r="AU123" s="185" t="s">
        <v>83</v>
      </c>
      <c r="AY123" s="18" t="s">
        <v>127</v>
      </c>
      <c r="BE123" s="186">
        <f t="shared" si="24"/>
        <v>0</v>
      </c>
      <c r="BF123" s="186">
        <f t="shared" si="25"/>
        <v>0</v>
      </c>
      <c r="BG123" s="186">
        <f t="shared" si="26"/>
        <v>0</v>
      </c>
      <c r="BH123" s="186">
        <f t="shared" si="27"/>
        <v>0</v>
      </c>
      <c r="BI123" s="186">
        <f t="shared" si="28"/>
        <v>0</v>
      </c>
      <c r="BJ123" s="18" t="s">
        <v>22</v>
      </c>
      <c r="BK123" s="186">
        <f t="shared" si="29"/>
        <v>0</v>
      </c>
      <c r="BL123" s="18" t="s">
        <v>22</v>
      </c>
      <c r="BM123" s="185" t="s">
        <v>244</v>
      </c>
    </row>
    <row r="124" spans="1:65" s="2" customFormat="1" ht="14.45" customHeight="1">
      <c r="A124" s="35"/>
      <c r="B124" s="36"/>
      <c r="C124" s="174" t="s">
        <v>245</v>
      </c>
      <c r="D124" s="174" t="s">
        <v>129</v>
      </c>
      <c r="E124" s="175" t="s">
        <v>246</v>
      </c>
      <c r="F124" s="176" t="s">
        <v>247</v>
      </c>
      <c r="G124" s="177" t="s">
        <v>159</v>
      </c>
      <c r="H124" s="178">
        <v>100</v>
      </c>
      <c r="I124" s="179"/>
      <c r="J124" s="180">
        <f t="shared" si="20"/>
        <v>0</v>
      </c>
      <c r="K124" s="176" t="s">
        <v>133</v>
      </c>
      <c r="L124" s="40"/>
      <c r="M124" s="181" t="s">
        <v>20</v>
      </c>
      <c r="N124" s="182" t="s">
        <v>45</v>
      </c>
      <c r="O124" s="65"/>
      <c r="P124" s="183">
        <f t="shared" si="21"/>
        <v>0</v>
      </c>
      <c r="Q124" s="183">
        <v>0</v>
      </c>
      <c r="R124" s="183">
        <f t="shared" si="22"/>
        <v>0</v>
      </c>
      <c r="S124" s="183">
        <v>0</v>
      </c>
      <c r="T124" s="184">
        <f t="shared" si="2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22</v>
      </c>
      <c r="AT124" s="185" t="s">
        <v>129</v>
      </c>
      <c r="AU124" s="185" t="s">
        <v>83</v>
      </c>
      <c r="AY124" s="18" t="s">
        <v>127</v>
      </c>
      <c r="BE124" s="186">
        <f t="shared" si="24"/>
        <v>0</v>
      </c>
      <c r="BF124" s="186">
        <f t="shared" si="25"/>
        <v>0</v>
      </c>
      <c r="BG124" s="186">
        <f t="shared" si="26"/>
        <v>0</v>
      </c>
      <c r="BH124" s="186">
        <f t="shared" si="27"/>
        <v>0</v>
      </c>
      <c r="BI124" s="186">
        <f t="shared" si="28"/>
        <v>0</v>
      </c>
      <c r="BJ124" s="18" t="s">
        <v>22</v>
      </c>
      <c r="BK124" s="186">
        <f t="shared" si="29"/>
        <v>0</v>
      </c>
      <c r="BL124" s="18" t="s">
        <v>22</v>
      </c>
      <c r="BM124" s="185" t="s">
        <v>248</v>
      </c>
    </row>
    <row r="125" spans="1:65" s="2" customFormat="1" ht="49.15" customHeight="1">
      <c r="A125" s="35"/>
      <c r="B125" s="36"/>
      <c r="C125" s="174" t="s">
        <v>249</v>
      </c>
      <c r="D125" s="174" t="s">
        <v>129</v>
      </c>
      <c r="E125" s="175" t="s">
        <v>250</v>
      </c>
      <c r="F125" s="176" t="s">
        <v>251</v>
      </c>
      <c r="G125" s="177" t="s">
        <v>177</v>
      </c>
      <c r="H125" s="178">
        <v>8</v>
      </c>
      <c r="I125" s="179"/>
      <c r="J125" s="180">
        <f t="shared" si="20"/>
        <v>0</v>
      </c>
      <c r="K125" s="176" t="s">
        <v>133</v>
      </c>
      <c r="L125" s="40"/>
      <c r="M125" s="181" t="s">
        <v>20</v>
      </c>
      <c r="N125" s="182" t="s">
        <v>45</v>
      </c>
      <c r="O125" s="65"/>
      <c r="P125" s="183">
        <f t="shared" si="21"/>
        <v>0</v>
      </c>
      <c r="Q125" s="183">
        <v>0</v>
      </c>
      <c r="R125" s="183">
        <f t="shared" si="22"/>
        <v>0</v>
      </c>
      <c r="S125" s="183">
        <v>0</v>
      </c>
      <c r="T125" s="184">
        <f t="shared" si="2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22</v>
      </c>
      <c r="AT125" s="185" t="s">
        <v>129</v>
      </c>
      <c r="AU125" s="185" t="s">
        <v>83</v>
      </c>
      <c r="AY125" s="18" t="s">
        <v>127</v>
      </c>
      <c r="BE125" s="186">
        <f t="shared" si="24"/>
        <v>0</v>
      </c>
      <c r="BF125" s="186">
        <f t="shared" si="25"/>
        <v>0</v>
      </c>
      <c r="BG125" s="186">
        <f t="shared" si="26"/>
        <v>0</v>
      </c>
      <c r="BH125" s="186">
        <f t="shared" si="27"/>
        <v>0</v>
      </c>
      <c r="BI125" s="186">
        <f t="shared" si="28"/>
        <v>0</v>
      </c>
      <c r="BJ125" s="18" t="s">
        <v>22</v>
      </c>
      <c r="BK125" s="186">
        <f t="shared" si="29"/>
        <v>0</v>
      </c>
      <c r="BL125" s="18" t="s">
        <v>22</v>
      </c>
      <c r="BM125" s="185" t="s">
        <v>252</v>
      </c>
    </row>
    <row r="126" spans="1:65" s="2" customFormat="1" ht="49.15" customHeight="1">
      <c r="A126" s="35"/>
      <c r="B126" s="36"/>
      <c r="C126" s="174" t="s">
        <v>253</v>
      </c>
      <c r="D126" s="174" t="s">
        <v>129</v>
      </c>
      <c r="E126" s="175" t="s">
        <v>254</v>
      </c>
      <c r="F126" s="176" t="s">
        <v>255</v>
      </c>
      <c r="G126" s="177" t="s">
        <v>177</v>
      </c>
      <c r="H126" s="178">
        <v>4</v>
      </c>
      <c r="I126" s="179"/>
      <c r="J126" s="180">
        <f t="shared" si="20"/>
        <v>0</v>
      </c>
      <c r="K126" s="176" t="s">
        <v>133</v>
      </c>
      <c r="L126" s="40"/>
      <c r="M126" s="181" t="s">
        <v>20</v>
      </c>
      <c r="N126" s="182" t="s">
        <v>45</v>
      </c>
      <c r="O126" s="65"/>
      <c r="P126" s="183">
        <f t="shared" si="21"/>
        <v>0</v>
      </c>
      <c r="Q126" s="183">
        <v>0</v>
      </c>
      <c r="R126" s="183">
        <f t="shared" si="22"/>
        <v>0</v>
      </c>
      <c r="S126" s="183">
        <v>0</v>
      </c>
      <c r="T126" s="184">
        <f t="shared" si="2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22</v>
      </c>
      <c r="AT126" s="185" t="s">
        <v>129</v>
      </c>
      <c r="AU126" s="185" t="s">
        <v>83</v>
      </c>
      <c r="AY126" s="18" t="s">
        <v>127</v>
      </c>
      <c r="BE126" s="186">
        <f t="shared" si="24"/>
        <v>0</v>
      </c>
      <c r="BF126" s="186">
        <f t="shared" si="25"/>
        <v>0</v>
      </c>
      <c r="BG126" s="186">
        <f t="shared" si="26"/>
        <v>0</v>
      </c>
      <c r="BH126" s="186">
        <f t="shared" si="27"/>
        <v>0</v>
      </c>
      <c r="BI126" s="186">
        <f t="shared" si="28"/>
        <v>0</v>
      </c>
      <c r="BJ126" s="18" t="s">
        <v>22</v>
      </c>
      <c r="BK126" s="186">
        <f t="shared" si="29"/>
        <v>0</v>
      </c>
      <c r="BL126" s="18" t="s">
        <v>22</v>
      </c>
      <c r="BM126" s="185" t="s">
        <v>256</v>
      </c>
    </row>
    <row r="127" spans="1:65" s="2" customFormat="1" ht="49.15" customHeight="1">
      <c r="A127" s="35"/>
      <c r="B127" s="36"/>
      <c r="C127" s="174" t="s">
        <v>257</v>
      </c>
      <c r="D127" s="174" t="s">
        <v>129</v>
      </c>
      <c r="E127" s="175" t="s">
        <v>258</v>
      </c>
      <c r="F127" s="176" t="s">
        <v>259</v>
      </c>
      <c r="G127" s="177" t="s">
        <v>177</v>
      </c>
      <c r="H127" s="178">
        <v>7</v>
      </c>
      <c r="I127" s="179"/>
      <c r="J127" s="180">
        <f t="shared" si="20"/>
        <v>0</v>
      </c>
      <c r="K127" s="176" t="s">
        <v>133</v>
      </c>
      <c r="L127" s="40"/>
      <c r="M127" s="181" t="s">
        <v>20</v>
      </c>
      <c r="N127" s="182" t="s">
        <v>45</v>
      </c>
      <c r="O127" s="65"/>
      <c r="P127" s="183">
        <f t="shared" si="21"/>
        <v>0</v>
      </c>
      <c r="Q127" s="183">
        <v>0</v>
      </c>
      <c r="R127" s="183">
        <f t="shared" si="22"/>
        <v>0</v>
      </c>
      <c r="S127" s="183">
        <v>0</v>
      </c>
      <c r="T127" s="184">
        <f t="shared" si="2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22</v>
      </c>
      <c r="AT127" s="185" t="s">
        <v>129</v>
      </c>
      <c r="AU127" s="185" t="s">
        <v>83</v>
      </c>
      <c r="AY127" s="18" t="s">
        <v>127</v>
      </c>
      <c r="BE127" s="186">
        <f t="shared" si="24"/>
        <v>0</v>
      </c>
      <c r="BF127" s="186">
        <f t="shared" si="25"/>
        <v>0</v>
      </c>
      <c r="BG127" s="186">
        <f t="shared" si="26"/>
        <v>0</v>
      </c>
      <c r="BH127" s="186">
        <f t="shared" si="27"/>
        <v>0</v>
      </c>
      <c r="BI127" s="186">
        <f t="shared" si="28"/>
        <v>0</v>
      </c>
      <c r="BJ127" s="18" t="s">
        <v>22</v>
      </c>
      <c r="BK127" s="186">
        <f t="shared" si="29"/>
        <v>0</v>
      </c>
      <c r="BL127" s="18" t="s">
        <v>22</v>
      </c>
      <c r="BM127" s="185" t="s">
        <v>260</v>
      </c>
    </row>
    <row r="128" spans="1:65" s="2" customFormat="1" ht="49.15" customHeight="1">
      <c r="A128" s="35"/>
      <c r="B128" s="36"/>
      <c r="C128" s="174" t="s">
        <v>261</v>
      </c>
      <c r="D128" s="174" t="s">
        <v>129</v>
      </c>
      <c r="E128" s="175" t="s">
        <v>262</v>
      </c>
      <c r="F128" s="176" t="s">
        <v>263</v>
      </c>
      <c r="G128" s="177" t="s">
        <v>177</v>
      </c>
      <c r="H128" s="178">
        <v>20</v>
      </c>
      <c r="I128" s="179"/>
      <c r="J128" s="180">
        <f t="shared" si="20"/>
        <v>0</v>
      </c>
      <c r="K128" s="176" t="s">
        <v>133</v>
      </c>
      <c r="L128" s="40"/>
      <c r="M128" s="181" t="s">
        <v>20</v>
      </c>
      <c r="N128" s="182" t="s">
        <v>45</v>
      </c>
      <c r="O128" s="65"/>
      <c r="P128" s="183">
        <f t="shared" si="21"/>
        <v>0</v>
      </c>
      <c r="Q128" s="183">
        <v>0</v>
      </c>
      <c r="R128" s="183">
        <f t="shared" si="22"/>
        <v>0</v>
      </c>
      <c r="S128" s="183">
        <v>0</v>
      </c>
      <c r="T128" s="184">
        <f t="shared" si="2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22</v>
      </c>
      <c r="AT128" s="185" t="s">
        <v>129</v>
      </c>
      <c r="AU128" s="185" t="s">
        <v>83</v>
      </c>
      <c r="AY128" s="18" t="s">
        <v>127</v>
      </c>
      <c r="BE128" s="186">
        <f t="shared" si="24"/>
        <v>0</v>
      </c>
      <c r="BF128" s="186">
        <f t="shared" si="25"/>
        <v>0</v>
      </c>
      <c r="BG128" s="186">
        <f t="shared" si="26"/>
        <v>0</v>
      </c>
      <c r="BH128" s="186">
        <f t="shared" si="27"/>
        <v>0</v>
      </c>
      <c r="BI128" s="186">
        <f t="shared" si="28"/>
        <v>0</v>
      </c>
      <c r="BJ128" s="18" t="s">
        <v>22</v>
      </c>
      <c r="BK128" s="186">
        <f t="shared" si="29"/>
        <v>0</v>
      </c>
      <c r="BL128" s="18" t="s">
        <v>22</v>
      </c>
      <c r="BM128" s="185" t="s">
        <v>264</v>
      </c>
    </row>
    <row r="129" spans="1:65" s="2" customFormat="1" ht="49.15" customHeight="1">
      <c r="A129" s="35"/>
      <c r="B129" s="36"/>
      <c r="C129" s="174" t="s">
        <v>265</v>
      </c>
      <c r="D129" s="174" t="s">
        <v>129</v>
      </c>
      <c r="E129" s="175" t="s">
        <v>266</v>
      </c>
      <c r="F129" s="176" t="s">
        <v>267</v>
      </c>
      <c r="G129" s="177" t="s">
        <v>177</v>
      </c>
      <c r="H129" s="178">
        <v>10</v>
      </c>
      <c r="I129" s="179"/>
      <c r="J129" s="180">
        <f t="shared" si="20"/>
        <v>0</v>
      </c>
      <c r="K129" s="176" t="s">
        <v>133</v>
      </c>
      <c r="L129" s="40"/>
      <c r="M129" s="181" t="s">
        <v>20</v>
      </c>
      <c r="N129" s="182" t="s">
        <v>45</v>
      </c>
      <c r="O129" s="65"/>
      <c r="P129" s="183">
        <f t="shared" si="21"/>
        <v>0</v>
      </c>
      <c r="Q129" s="183">
        <v>0</v>
      </c>
      <c r="R129" s="183">
        <f t="shared" si="22"/>
        <v>0</v>
      </c>
      <c r="S129" s="183">
        <v>0</v>
      </c>
      <c r="T129" s="184">
        <f t="shared" si="2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22</v>
      </c>
      <c r="AT129" s="185" t="s">
        <v>129</v>
      </c>
      <c r="AU129" s="185" t="s">
        <v>83</v>
      </c>
      <c r="AY129" s="18" t="s">
        <v>127</v>
      </c>
      <c r="BE129" s="186">
        <f t="shared" si="24"/>
        <v>0</v>
      </c>
      <c r="BF129" s="186">
        <f t="shared" si="25"/>
        <v>0</v>
      </c>
      <c r="BG129" s="186">
        <f t="shared" si="26"/>
        <v>0</v>
      </c>
      <c r="BH129" s="186">
        <f t="shared" si="27"/>
        <v>0</v>
      </c>
      <c r="BI129" s="186">
        <f t="shared" si="28"/>
        <v>0</v>
      </c>
      <c r="BJ129" s="18" t="s">
        <v>22</v>
      </c>
      <c r="BK129" s="186">
        <f t="shared" si="29"/>
        <v>0</v>
      </c>
      <c r="BL129" s="18" t="s">
        <v>22</v>
      </c>
      <c r="BM129" s="185" t="s">
        <v>268</v>
      </c>
    </row>
    <row r="130" spans="1:65" s="2" customFormat="1" ht="49.15" customHeight="1">
      <c r="A130" s="35"/>
      <c r="B130" s="36"/>
      <c r="C130" s="174" t="s">
        <v>269</v>
      </c>
      <c r="D130" s="174" t="s">
        <v>129</v>
      </c>
      <c r="E130" s="175" t="s">
        <v>270</v>
      </c>
      <c r="F130" s="176" t="s">
        <v>271</v>
      </c>
      <c r="G130" s="177" t="s">
        <v>177</v>
      </c>
      <c r="H130" s="178">
        <v>8</v>
      </c>
      <c r="I130" s="179"/>
      <c r="J130" s="180">
        <f t="shared" si="20"/>
        <v>0</v>
      </c>
      <c r="K130" s="176" t="s">
        <v>133</v>
      </c>
      <c r="L130" s="40"/>
      <c r="M130" s="181" t="s">
        <v>20</v>
      </c>
      <c r="N130" s="182" t="s">
        <v>45</v>
      </c>
      <c r="O130" s="65"/>
      <c r="P130" s="183">
        <f t="shared" si="21"/>
        <v>0</v>
      </c>
      <c r="Q130" s="183">
        <v>0</v>
      </c>
      <c r="R130" s="183">
        <f t="shared" si="22"/>
        <v>0</v>
      </c>
      <c r="S130" s="183">
        <v>0</v>
      </c>
      <c r="T130" s="184">
        <f t="shared" si="2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22</v>
      </c>
      <c r="AT130" s="185" t="s">
        <v>129</v>
      </c>
      <c r="AU130" s="185" t="s">
        <v>83</v>
      </c>
      <c r="AY130" s="18" t="s">
        <v>127</v>
      </c>
      <c r="BE130" s="186">
        <f t="shared" si="24"/>
        <v>0</v>
      </c>
      <c r="BF130" s="186">
        <f t="shared" si="25"/>
        <v>0</v>
      </c>
      <c r="BG130" s="186">
        <f t="shared" si="26"/>
        <v>0</v>
      </c>
      <c r="BH130" s="186">
        <f t="shared" si="27"/>
        <v>0</v>
      </c>
      <c r="BI130" s="186">
        <f t="shared" si="28"/>
        <v>0</v>
      </c>
      <c r="BJ130" s="18" t="s">
        <v>22</v>
      </c>
      <c r="BK130" s="186">
        <f t="shared" si="29"/>
        <v>0</v>
      </c>
      <c r="BL130" s="18" t="s">
        <v>22</v>
      </c>
      <c r="BM130" s="185" t="s">
        <v>272</v>
      </c>
    </row>
    <row r="131" spans="1:65" s="2" customFormat="1" ht="49.15" customHeight="1">
      <c r="A131" s="35"/>
      <c r="B131" s="36"/>
      <c r="C131" s="174" t="s">
        <v>273</v>
      </c>
      <c r="D131" s="174" t="s">
        <v>129</v>
      </c>
      <c r="E131" s="175" t="s">
        <v>274</v>
      </c>
      <c r="F131" s="176" t="s">
        <v>275</v>
      </c>
      <c r="G131" s="177" t="s">
        <v>177</v>
      </c>
      <c r="H131" s="178">
        <v>10</v>
      </c>
      <c r="I131" s="179"/>
      <c r="J131" s="180">
        <f t="shared" si="20"/>
        <v>0</v>
      </c>
      <c r="K131" s="176" t="s">
        <v>133</v>
      </c>
      <c r="L131" s="40"/>
      <c r="M131" s="181" t="s">
        <v>20</v>
      </c>
      <c r="N131" s="182" t="s">
        <v>45</v>
      </c>
      <c r="O131" s="65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22</v>
      </c>
      <c r="AT131" s="185" t="s">
        <v>129</v>
      </c>
      <c r="AU131" s="185" t="s">
        <v>83</v>
      </c>
      <c r="AY131" s="18" t="s">
        <v>127</v>
      </c>
      <c r="BE131" s="186">
        <f t="shared" si="24"/>
        <v>0</v>
      </c>
      <c r="BF131" s="186">
        <f t="shared" si="25"/>
        <v>0</v>
      </c>
      <c r="BG131" s="186">
        <f t="shared" si="26"/>
        <v>0</v>
      </c>
      <c r="BH131" s="186">
        <f t="shared" si="27"/>
        <v>0</v>
      </c>
      <c r="BI131" s="186">
        <f t="shared" si="28"/>
        <v>0</v>
      </c>
      <c r="BJ131" s="18" t="s">
        <v>22</v>
      </c>
      <c r="BK131" s="186">
        <f t="shared" si="29"/>
        <v>0</v>
      </c>
      <c r="BL131" s="18" t="s">
        <v>22</v>
      </c>
      <c r="BM131" s="185" t="s">
        <v>276</v>
      </c>
    </row>
    <row r="132" spans="1:65" s="2" customFormat="1" ht="49.15" customHeight="1">
      <c r="A132" s="35"/>
      <c r="B132" s="36"/>
      <c r="C132" s="174" t="s">
        <v>277</v>
      </c>
      <c r="D132" s="174" t="s">
        <v>129</v>
      </c>
      <c r="E132" s="175" t="s">
        <v>278</v>
      </c>
      <c r="F132" s="176" t="s">
        <v>279</v>
      </c>
      <c r="G132" s="177" t="s">
        <v>159</v>
      </c>
      <c r="H132" s="178">
        <v>60</v>
      </c>
      <c r="I132" s="179"/>
      <c r="J132" s="180">
        <f t="shared" si="20"/>
        <v>0</v>
      </c>
      <c r="K132" s="176" t="s">
        <v>133</v>
      </c>
      <c r="L132" s="40"/>
      <c r="M132" s="181" t="s">
        <v>20</v>
      </c>
      <c r="N132" s="182" t="s">
        <v>45</v>
      </c>
      <c r="O132" s="65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22</v>
      </c>
      <c r="AT132" s="185" t="s">
        <v>129</v>
      </c>
      <c r="AU132" s="185" t="s">
        <v>83</v>
      </c>
      <c r="AY132" s="18" t="s">
        <v>127</v>
      </c>
      <c r="BE132" s="186">
        <f t="shared" si="24"/>
        <v>0</v>
      </c>
      <c r="BF132" s="186">
        <f t="shared" si="25"/>
        <v>0</v>
      </c>
      <c r="BG132" s="186">
        <f t="shared" si="26"/>
        <v>0</v>
      </c>
      <c r="BH132" s="186">
        <f t="shared" si="27"/>
        <v>0</v>
      </c>
      <c r="BI132" s="186">
        <f t="shared" si="28"/>
        <v>0</v>
      </c>
      <c r="BJ132" s="18" t="s">
        <v>22</v>
      </c>
      <c r="BK132" s="186">
        <f t="shared" si="29"/>
        <v>0</v>
      </c>
      <c r="BL132" s="18" t="s">
        <v>22</v>
      </c>
      <c r="BM132" s="185" t="s">
        <v>280</v>
      </c>
    </row>
    <row r="133" spans="1:65" s="2" customFormat="1" ht="14.45" customHeight="1">
      <c r="A133" s="35"/>
      <c r="B133" s="36"/>
      <c r="C133" s="214" t="s">
        <v>281</v>
      </c>
      <c r="D133" s="214" t="s">
        <v>162</v>
      </c>
      <c r="E133" s="215" t="s">
        <v>282</v>
      </c>
      <c r="F133" s="216" t="s">
        <v>283</v>
      </c>
      <c r="G133" s="217" t="s">
        <v>159</v>
      </c>
      <c r="H133" s="218">
        <v>60</v>
      </c>
      <c r="I133" s="219"/>
      <c r="J133" s="220">
        <f t="shared" si="20"/>
        <v>0</v>
      </c>
      <c r="K133" s="216" t="s">
        <v>133</v>
      </c>
      <c r="L133" s="221"/>
      <c r="M133" s="222" t="s">
        <v>20</v>
      </c>
      <c r="N133" s="223" t="s">
        <v>45</v>
      </c>
      <c r="O133" s="65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178</v>
      </c>
      <c r="AT133" s="185" t="s">
        <v>162</v>
      </c>
      <c r="AU133" s="185" t="s">
        <v>83</v>
      </c>
      <c r="AY133" s="18" t="s">
        <v>127</v>
      </c>
      <c r="BE133" s="186">
        <f t="shared" si="24"/>
        <v>0</v>
      </c>
      <c r="BF133" s="186">
        <f t="shared" si="25"/>
        <v>0</v>
      </c>
      <c r="BG133" s="186">
        <f t="shared" si="26"/>
        <v>0</v>
      </c>
      <c r="BH133" s="186">
        <f t="shared" si="27"/>
        <v>0</v>
      </c>
      <c r="BI133" s="186">
        <f t="shared" si="28"/>
        <v>0</v>
      </c>
      <c r="BJ133" s="18" t="s">
        <v>22</v>
      </c>
      <c r="BK133" s="186">
        <f t="shared" si="29"/>
        <v>0</v>
      </c>
      <c r="BL133" s="18" t="s">
        <v>178</v>
      </c>
      <c r="BM133" s="185" t="s">
        <v>284</v>
      </c>
    </row>
    <row r="134" spans="1:65" s="2" customFormat="1" ht="37.9" customHeight="1">
      <c r="A134" s="35"/>
      <c r="B134" s="36"/>
      <c r="C134" s="174" t="s">
        <v>285</v>
      </c>
      <c r="D134" s="174" t="s">
        <v>129</v>
      </c>
      <c r="E134" s="175" t="s">
        <v>286</v>
      </c>
      <c r="F134" s="176" t="s">
        <v>287</v>
      </c>
      <c r="G134" s="177" t="s">
        <v>177</v>
      </c>
      <c r="H134" s="178">
        <v>2</v>
      </c>
      <c r="I134" s="179"/>
      <c r="J134" s="180">
        <f t="shared" si="20"/>
        <v>0</v>
      </c>
      <c r="K134" s="176" t="s">
        <v>133</v>
      </c>
      <c r="L134" s="40"/>
      <c r="M134" s="181" t="s">
        <v>20</v>
      </c>
      <c r="N134" s="182" t="s">
        <v>45</v>
      </c>
      <c r="O134" s="65"/>
      <c r="P134" s="183">
        <f t="shared" si="21"/>
        <v>0</v>
      </c>
      <c r="Q134" s="183">
        <v>0</v>
      </c>
      <c r="R134" s="183">
        <f t="shared" si="22"/>
        <v>0</v>
      </c>
      <c r="S134" s="183">
        <v>0</v>
      </c>
      <c r="T134" s="184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22</v>
      </c>
      <c r="AT134" s="185" t="s">
        <v>129</v>
      </c>
      <c r="AU134" s="185" t="s">
        <v>83</v>
      </c>
      <c r="AY134" s="18" t="s">
        <v>127</v>
      </c>
      <c r="BE134" s="186">
        <f t="shared" si="24"/>
        <v>0</v>
      </c>
      <c r="BF134" s="186">
        <f t="shared" si="25"/>
        <v>0</v>
      </c>
      <c r="BG134" s="186">
        <f t="shared" si="26"/>
        <v>0</v>
      </c>
      <c r="BH134" s="186">
        <f t="shared" si="27"/>
        <v>0</v>
      </c>
      <c r="BI134" s="186">
        <f t="shared" si="28"/>
        <v>0</v>
      </c>
      <c r="BJ134" s="18" t="s">
        <v>22</v>
      </c>
      <c r="BK134" s="186">
        <f t="shared" si="29"/>
        <v>0</v>
      </c>
      <c r="BL134" s="18" t="s">
        <v>22</v>
      </c>
      <c r="BM134" s="185" t="s">
        <v>288</v>
      </c>
    </row>
    <row r="135" spans="1:65" s="2" customFormat="1" ht="14.45" customHeight="1">
      <c r="A135" s="35"/>
      <c r="B135" s="36"/>
      <c r="C135" s="174" t="s">
        <v>289</v>
      </c>
      <c r="D135" s="174" t="s">
        <v>129</v>
      </c>
      <c r="E135" s="175" t="s">
        <v>290</v>
      </c>
      <c r="F135" s="176" t="s">
        <v>291</v>
      </c>
      <c r="G135" s="177" t="s">
        <v>159</v>
      </c>
      <c r="H135" s="178">
        <v>453</v>
      </c>
      <c r="I135" s="179"/>
      <c r="J135" s="180">
        <f t="shared" si="20"/>
        <v>0</v>
      </c>
      <c r="K135" s="176" t="s">
        <v>133</v>
      </c>
      <c r="L135" s="40"/>
      <c r="M135" s="181" t="s">
        <v>20</v>
      </c>
      <c r="N135" s="182" t="s">
        <v>45</v>
      </c>
      <c r="O135" s="65"/>
      <c r="P135" s="183">
        <f t="shared" si="21"/>
        <v>0</v>
      </c>
      <c r="Q135" s="183">
        <v>0</v>
      </c>
      <c r="R135" s="183">
        <f t="shared" si="22"/>
        <v>0</v>
      </c>
      <c r="S135" s="183">
        <v>0</v>
      </c>
      <c r="T135" s="184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22</v>
      </c>
      <c r="AT135" s="185" t="s">
        <v>129</v>
      </c>
      <c r="AU135" s="185" t="s">
        <v>83</v>
      </c>
      <c r="AY135" s="18" t="s">
        <v>127</v>
      </c>
      <c r="BE135" s="186">
        <f t="shared" si="24"/>
        <v>0</v>
      </c>
      <c r="BF135" s="186">
        <f t="shared" si="25"/>
        <v>0</v>
      </c>
      <c r="BG135" s="186">
        <f t="shared" si="26"/>
        <v>0</v>
      </c>
      <c r="BH135" s="186">
        <f t="shared" si="27"/>
        <v>0</v>
      </c>
      <c r="BI135" s="186">
        <f t="shared" si="28"/>
        <v>0</v>
      </c>
      <c r="BJ135" s="18" t="s">
        <v>22</v>
      </c>
      <c r="BK135" s="186">
        <f t="shared" si="29"/>
        <v>0</v>
      </c>
      <c r="BL135" s="18" t="s">
        <v>22</v>
      </c>
      <c r="BM135" s="185" t="s">
        <v>292</v>
      </c>
    </row>
    <row r="136" spans="1:65" s="13" customFormat="1">
      <c r="B136" s="192"/>
      <c r="C136" s="193"/>
      <c r="D136" s="187" t="s">
        <v>137</v>
      </c>
      <c r="E136" s="194" t="s">
        <v>20</v>
      </c>
      <c r="F136" s="195" t="s">
        <v>293</v>
      </c>
      <c r="G136" s="193"/>
      <c r="H136" s="196">
        <v>453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137</v>
      </c>
      <c r="AU136" s="202" t="s">
        <v>83</v>
      </c>
      <c r="AV136" s="13" t="s">
        <v>83</v>
      </c>
      <c r="AW136" s="13" t="s">
        <v>36</v>
      </c>
      <c r="AX136" s="13" t="s">
        <v>22</v>
      </c>
      <c r="AY136" s="202" t="s">
        <v>127</v>
      </c>
    </row>
    <row r="137" spans="1:65" s="2" customFormat="1" ht="14.45" customHeight="1">
      <c r="A137" s="35"/>
      <c r="B137" s="36"/>
      <c r="C137" s="214" t="s">
        <v>294</v>
      </c>
      <c r="D137" s="214" t="s">
        <v>162</v>
      </c>
      <c r="E137" s="215" t="s">
        <v>295</v>
      </c>
      <c r="F137" s="216" t="s">
        <v>296</v>
      </c>
      <c r="G137" s="217" t="s">
        <v>159</v>
      </c>
      <c r="H137" s="218">
        <v>348</v>
      </c>
      <c r="I137" s="219"/>
      <c r="J137" s="220">
        <f>ROUND(I137*H137,2)</f>
        <v>0</v>
      </c>
      <c r="K137" s="216" t="s">
        <v>133</v>
      </c>
      <c r="L137" s="221"/>
      <c r="M137" s="222" t="s">
        <v>20</v>
      </c>
      <c r="N137" s="223" t="s">
        <v>45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178</v>
      </c>
      <c r="AT137" s="185" t="s">
        <v>162</v>
      </c>
      <c r="AU137" s="185" t="s">
        <v>83</v>
      </c>
      <c r="AY137" s="18" t="s">
        <v>127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22</v>
      </c>
      <c r="BK137" s="186">
        <f>ROUND(I137*H137,2)</f>
        <v>0</v>
      </c>
      <c r="BL137" s="18" t="s">
        <v>178</v>
      </c>
      <c r="BM137" s="185" t="s">
        <v>297</v>
      </c>
    </row>
    <row r="138" spans="1:65" s="2" customFormat="1" ht="14.45" customHeight="1">
      <c r="A138" s="35"/>
      <c r="B138" s="36"/>
      <c r="C138" s="214" t="s">
        <v>298</v>
      </c>
      <c r="D138" s="214" t="s">
        <v>162</v>
      </c>
      <c r="E138" s="215" t="s">
        <v>299</v>
      </c>
      <c r="F138" s="216" t="s">
        <v>300</v>
      </c>
      <c r="G138" s="217" t="s">
        <v>159</v>
      </c>
      <c r="H138" s="218">
        <v>105</v>
      </c>
      <c r="I138" s="219"/>
      <c r="J138" s="220">
        <f>ROUND(I138*H138,2)</f>
        <v>0</v>
      </c>
      <c r="K138" s="216" t="s">
        <v>133</v>
      </c>
      <c r="L138" s="221"/>
      <c r="M138" s="222" t="s">
        <v>20</v>
      </c>
      <c r="N138" s="223" t="s">
        <v>45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178</v>
      </c>
      <c r="AT138" s="185" t="s">
        <v>162</v>
      </c>
      <c r="AU138" s="185" t="s">
        <v>83</v>
      </c>
      <c r="AY138" s="18" t="s">
        <v>127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22</v>
      </c>
      <c r="BK138" s="186">
        <f>ROUND(I138*H138,2)</f>
        <v>0</v>
      </c>
      <c r="BL138" s="18" t="s">
        <v>178</v>
      </c>
      <c r="BM138" s="185" t="s">
        <v>301</v>
      </c>
    </row>
    <row r="139" spans="1:65" s="13" customFormat="1">
      <c r="B139" s="192"/>
      <c r="C139" s="193"/>
      <c r="D139" s="187" t="s">
        <v>137</v>
      </c>
      <c r="E139" s="194" t="s">
        <v>20</v>
      </c>
      <c r="F139" s="195" t="s">
        <v>302</v>
      </c>
      <c r="G139" s="193"/>
      <c r="H139" s="196">
        <v>105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137</v>
      </c>
      <c r="AU139" s="202" t="s">
        <v>83</v>
      </c>
      <c r="AV139" s="13" t="s">
        <v>83</v>
      </c>
      <c r="AW139" s="13" t="s">
        <v>36</v>
      </c>
      <c r="AX139" s="13" t="s">
        <v>22</v>
      </c>
      <c r="AY139" s="202" t="s">
        <v>127</v>
      </c>
    </row>
    <row r="140" spans="1:65" s="2" customFormat="1" ht="37.9" customHeight="1">
      <c r="A140" s="35"/>
      <c r="B140" s="36"/>
      <c r="C140" s="174" t="s">
        <v>303</v>
      </c>
      <c r="D140" s="174" t="s">
        <v>129</v>
      </c>
      <c r="E140" s="175" t="s">
        <v>304</v>
      </c>
      <c r="F140" s="176" t="s">
        <v>305</v>
      </c>
      <c r="G140" s="177" t="s">
        <v>177</v>
      </c>
      <c r="H140" s="178">
        <v>6</v>
      </c>
      <c r="I140" s="179"/>
      <c r="J140" s="180">
        <f>ROUND(I140*H140,2)</f>
        <v>0</v>
      </c>
      <c r="K140" s="176" t="s">
        <v>133</v>
      </c>
      <c r="L140" s="40"/>
      <c r="M140" s="181" t="s">
        <v>20</v>
      </c>
      <c r="N140" s="182" t="s">
        <v>45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22</v>
      </c>
      <c r="AT140" s="185" t="s">
        <v>129</v>
      </c>
      <c r="AU140" s="185" t="s">
        <v>83</v>
      </c>
      <c r="AY140" s="18" t="s">
        <v>127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22</v>
      </c>
      <c r="BK140" s="186">
        <f>ROUND(I140*H140,2)</f>
        <v>0</v>
      </c>
      <c r="BL140" s="18" t="s">
        <v>22</v>
      </c>
      <c r="BM140" s="185" t="s">
        <v>306</v>
      </c>
    </row>
    <row r="141" spans="1:65" s="2" customFormat="1" ht="37.9" customHeight="1">
      <c r="A141" s="35"/>
      <c r="B141" s="36"/>
      <c r="C141" s="174" t="s">
        <v>307</v>
      </c>
      <c r="D141" s="174" t="s">
        <v>129</v>
      </c>
      <c r="E141" s="175" t="s">
        <v>308</v>
      </c>
      <c r="F141" s="176" t="s">
        <v>309</v>
      </c>
      <c r="G141" s="177" t="s">
        <v>177</v>
      </c>
      <c r="H141" s="178">
        <v>3</v>
      </c>
      <c r="I141" s="179"/>
      <c r="J141" s="180">
        <f>ROUND(I141*H141,2)</f>
        <v>0</v>
      </c>
      <c r="K141" s="176" t="s">
        <v>133</v>
      </c>
      <c r="L141" s="40"/>
      <c r="M141" s="181" t="s">
        <v>20</v>
      </c>
      <c r="N141" s="182" t="s">
        <v>45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22</v>
      </c>
      <c r="AT141" s="185" t="s">
        <v>129</v>
      </c>
      <c r="AU141" s="185" t="s">
        <v>83</v>
      </c>
      <c r="AY141" s="18" t="s">
        <v>127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22</v>
      </c>
      <c r="BK141" s="186">
        <f>ROUND(I141*H141,2)</f>
        <v>0</v>
      </c>
      <c r="BL141" s="18" t="s">
        <v>22</v>
      </c>
      <c r="BM141" s="185" t="s">
        <v>310</v>
      </c>
    </row>
    <row r="142" spans="1:65" s="2" customFormat="1" ht="24.2" customHeight="1">
      <c r="A142" s="35"/>
      <c r="B142" s="36"/>
      <c r="C142" s="214" t="s">
        <v>311</v>
      </c>
      <c r="D142" s="214" t="s">
        <v>162</v>
      </c>
      <c r="E142" s="215" t="s">
        <v>312</v>
      </c>
      <c r="F142" s="216" t="s">
        <v>313</v>
      </c>
      <c r="G142" s="217" t="s">
        <v>177</v>
      </c>
      <c r="H142" s="218">
        <v>3</v>
      </c>
      <c r="I142" s="219"/>
      <c r="J142" s="220">
        <f>ROUND(I142*H142,2)</f>
        <v>0</v>
      </c>
      <c r="K142" s="216" t="s">
        <v>133</v>
      </c>
      <c r="L142" s="221"/>
      <c r="M142" s="222" t="s">
        <v>20</v>
      </c>
      <c r="N142" s="223" t="s">
        <v>45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178</v>
      </c>
      <c r="AT142" s="185" t="s">
        <v>162</v>
      </c>
      <c r="AU142" s="185" t="s">
        <v>83</v>
      </c>
      <c r="AY142" s="18" t="s">
        <v>127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22</v>
      </c>
      <c r="BK142" s="186">
        <f>ROUND(I142*H142,2)</f>
        <v>0</v>
      </c>
      <c r="BL142" s="18" t="s">
        <v>178</v>
      </c>
      <c r="BM142" s="185" t="s">
        <v>314</v>
      </c>
    </row>
    <row r="143" spans="1:65" s="2" customFormat="1" ht="24.2" customHeight="1">
      <c r="A143" s="35"/>
      <c r="B143" s="36"/>
      <c r="C143" s="174" t="s">
        <v>315</v>
      </c>
      <c r="D143" s="174" t="s">
        <v>129</v>
      </c>
      <c r="E143" s="175" t="s">
        <v>316</v>
      </c>
      <c r="F143" s="176" t="s">
        <v>317</v>
      </c>
      <c r="G143" s="177" t="s">
        <v>177</v>
      </c>
      <c r="H143" s="178">
        <v>3</v>
      </c>
      <c r="I143" s="179"/>
      <c r="J143" s="180">
        <f>ROUND(I143*H143,2)</f>
        <v>0</v>
      </c>
      <c r="K143" s="176" t="s">
        <v>133</v>
      </c>
      <c r="L143" s="40"/>
      <c r="M143" s="181" t="s">
        <v>20</v>
      </c>
      <c r="N143" s="182" t="s">
        <v>45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22</v>
      </c>
      <c r="AT143" s="185" t="s">
        <v>129</v>
      </c>
      <c r="AU143" s="185" t="s">
        <v>83</v>
      </c>
      <c r="AY143" s="18" t="s">
        <v>127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22</v>
      </c>
      <c r="BK143" s="186">
        <f>ROUND(I143*H143,2)</f>
        <v>0</v>
      </c>
      <c r="BL143" s="18" t="s">
        <v>22</v>
      </c>
      <c r="BM143" s="185" t="s">
        <v>318</v>
      </c>
    </row>
    <row r="144" spans="1:65" s="2" customFormat="1" ht="24.2" customHeight="1">
      <c r="A144" s="35"/>
      <c r="B144" s="36"/>
      <c r="C144" s="214" t="s">
        <v>319</v>
      </c>
      <c r="D144" s="214" t="s">
        <v>162</v>
      </c>
      <c r="E144" s="215" t="s">
        <v>320</v>
      </c>
      <c r="F144" s="216" t="s">
        <v>321</v>
      </c>
      <c r="G144" s="217" t="s">
        <v>177</v>
      </c>
      <c r="H144" s="218">
        <v>3</v>
      </c>
      <c r="I144" s="219"/>
      <c r="J144" s="220">
        <f>ROUND(I144*H144,2)</f>
        <v>0</v>
      </c>
      <c r="K144" s="216" t="s">
        <v>133</v>
      </c>
      <c r="L144" s="221"/>
      <c r="M144" s="222" t="s">
        <v>20</v>
      </c>
      <c r="N144" s="223" t="s">
        <v>45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178</v>
      </c>
      <c r="AT144" s="185" t="s">
        <v>162</v>
      </c>
      <c r="AU144" s="185" t="s">
        <v>83</v>
      </c>
      <c r="AY144" s="18" t="s">
        <v>127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22</v>
      </c>
      <c r="BK144" s="186">
        <f>ROUND(I144*H144,2)</f>
        <v>0</v>
      </c>
      <c r="BL144" s="18" t="s">
        <v>178</v>
      </c>
      <c r="BM144" s="185" t="s">
        <v>322</v>
      </c>
    </row>
    <row r="145" spans="1:65" s="12" customFormat="1" ht="22.9" customHeight="1">
      <c r="B145" s="158"/>
      <c r="C145" s="159"/>
      <c r="D145" s="160" t="s">
        <v>73</v>
      </c>
      <c r="E145" s="172" t="s">
        <v>161</v>
      </c>
      <c r="F145" s="172" t="s">
        <v>323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SUM(P146:P181)</f>
        <v>0</v>
      </c>
      <c r="Q145" s="166"/>
      <c r="R145" s="167">
        <f>SUM(R146:R181)</f>
        <v>0</v>
      </c>
      <c r="S145" s="166"/>
      <c r="T145" s="168">
        <f>SUM(T146:T181)</f>
        <v>0</v>
      </c>
      <c r="AR145" s="169" t="s">
        <v>22</v>
      </c>
      <c r="AT145" s="170" t="s">
        <v>73</v>
      </c>
      <c r="AU145" s="170" t="s">
        <v>22</v>
      </c>
      <c r="AY145" s="169" t="s">
        <v>127</v>
      </c>
      <c r="BK145" s="171">
        <f>SUM(BK146:BK181)</f>
        <v>0</v>
      </c>
    </row>
    <row r="146" spans="1:65" s="2" customFormat="1" ht="14.45" customHeight="1">
      <c r="A146" s="35"/>
      <c r="B146" s="36"/>
      <c r="C146" s="174" t="s">
        <v>324</v>
      </c>
      <c r="D146" s="174" t="s">
        <v>129</v>
      </c>
      <c r="E146" s="175" t="s">
        <v>325</v>
      </c>
      <c r="F146" s="176" t="s">
        <v>326</v>
      </c>
      <c r="G146" s="177" t="s">
        <v>177</v>
      </c>
      <c r="H146" s="178">
        <v>2</v>
      </c>
      <c r="I146" s="179"/>
      <c r="J146" s="180">
        <f t="shared" ref="J146:J181" si="30">ROUND(I146*H146,2)</f>
        <v>0</v>
      </c>
      <c r="K146" s="176" t="s">
        <v>133</v>
      </c>
      <c r="L146" s="40"/>
      <c r="M146" s="181" t="s">
        <v>20</v>
      </c>
      <c r="N146" s="182" t="s">
        <v>45</v>
      </c>
      <c r="O146" s="65"/>
      <c r="P146" s="183">
        <f t="shared" ref="P146:P181" si="31">O146*H146</f>
        <v>0</v>
      </c>
      <c r="Q146" s="183">
        <v>0</v>
      </c>
      <c r="R146" s="183">
        <f t="shared" ref="R146:R181" si="32">Q146*H146</f>
        <v>0</v>
      </c>
      <c r="S146" s="183">
        <v>0</v>
      </c>
      <c r="T146" s="184">
        <f t="shared" ref="T146:T181" si="33"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22</v>
      </c>
      <c r="AT146" s="185" t="s">
        <v>129</v>
      </c>
      <c r="AU146" s="185" t="s">
        <v>83</v>
      </c>
      <c r="AY146" s="18" t="s">
        <v>127</v>
      </c>
      <c r="BE146" s="186">
        <f t="shared" ref="BE146:BE181" si="34">IF(N146="základní",J146,0)</f>
        <v>0</v>
      </c>
      <c r="BF146" s="186">
        <f t="shared" ref="BF146:BF181" si="35">IF(N146="snížená",J146,0)</f>
        <v>0</v>
      </c>
      <c r="BG146" s="186">
        <f t="shared" ref="BG146:BG181" si="36">IF(N146="zákl. přenesená",J146,0)</f>
        <v>0</v>
      </c>
      <c r="BH146" s="186">
        <f t="shared" ref="BH146:BH181" si="37">IF(N146="sníž. přenesená",J146,0)</f>
        <v>0</v>
      </c>
      <c r="BI146" s="186">
        <f t="shared" ref="BI146:BI181" si="38">IF(N146="nulová",J146,0)</f>
        <v>0</v>
      </c>
      <c r="BJ146" s="18" t="s">
        <v>22</v>
      </c>
      <c r="BK146" s="186">
        <f t="shared" ref="BK146:BK181" si="39">ROUND(I146*H146,2)</f>
        <v>0</v>
      </c>
      <c r="BL146" s="18" t="s">
        <v>22</v>
      </c>
      <c r="BM146" s="185" t="s">
        <v>327</v>
      </c>
    </row>
    <row r="147" spans="1:65" s="2" customFormat="1" ht="14.45" customHeight="1">
      <c r="A147" s="35"/>
      <c r="B147" s="36"/>
      <c r="C147" s="174" t="s">
        <v>328</v>
      </c>
      <c r="D147" s="174" t="s">
        <v>129</v>
      </c>
      <c r="E147" s="175" t="s">
        <v>329</v>
      </c>
      <c r="F147" s="176" t="s">
        <v>330</v>
      </c>
      <c r="G147" s="177" t="s">
        <v>177</v>
      </c>
      <c r="H147" s="178">
        <v>8</v>
      </c>
      <c r="I147" s="179"/>
      <c r="J147" s="180">
        <f t="shared" si="30"/>
        <v>0</v>
      </c>
      <c r="K147" s="176" t="s">
        <v>133</v>
      </c>
      <c r="L147" s="40"/>
      <c r="M147" s="181" t="s">
        <v>20</v>
      </c>
      <c r="N147" s="182" t="s">
        <v>45</v>
      </c>
      <c r="O147" s="65"/>
      <c r="P147" s="183">
        <f t="shared" si="31"/>
        <v>0</v>
      </c>
      <c r="Q147" s="183">
        <v>0</v>
      </c>
      <c r="R147" s="183">
        <f t="shared" si="32"/>
        <v>0</v>
      </c>
      <c r="S147" s="183">
        <v>0</v>
      </c>
      <c r="T147" s="184">
        <f t="shared" si="3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22</v>
      </c>
      <c r="AT147" s="185" t="s">
        <v>129</v>
      </c>
      <c r="AU147" s="185" t="s">
        <v>83</v>
      </c>
      <c r="AY147" s="18" t="s">
        <v>127</v>
      </c>
      <c r="BE147" s="186">
        <f t="shared" si="34"/>
        <v>0</v>
      </c>
      <c r="BF147" s="186">
        <f t="shared" si="35"/>
        <v>0</v>
      </c>
      <c r="BG147" s="186">
        <f t="shared" si="36"/>
        <v>0</v>
      </c>
      <c r="BH147" s="186">
        <f t="shared" si="37"/>
        <v>0</v>
      </c>
      <c r="BI147" s="186">
        <f t="shared" si="38"/>
        <v>0</v>
      </c>
      <c r="BJ147" s="18" t="s">
        <v>22</v>
      </c>
      <c r="BK147" s="186">
        <f t="shared" si="39"/>
        <v>0</v>
      </c>
      <c r="BL147" s="18" t="s">
        <v>22</v>
      </c>
      <c r="BM147" s="185" t="s">
        <v>331</v>
      </c>
    </row>
    <row r="148" spans="1:65" s="2" customFormat="1" ht="14.45" customHeight="1">
      <c r="A148" s="35"/>
      <c r="B148" s="36"/>
      <c r="C148" s="174" t="s">
        <v>332</v>
      </c>
      <c r="D148" s="174" t="s">
        <v>129</v>
      </c>
      <c r="E148" s="175" t="s">
        <v>333</v>
      </c>
      <c r="F148" s="176" t="s">
        <v>334</v>
      </c>
      <c r="G148" s="177" t="s">
        <v>177</v>
      </c>
      <c r="H148" s="178">
        <v>1</v>
      </c>
      <c r="I148" s="179"/>
      <c r="J148" s="180">
        <f t="shared" si="30"/>
        <v>0</v>
      </c>
      <c r="K148" s="176" t="s">
        <v>133</v>
      </c>
      <c r="L148" s="40"/>
      <c r="M148" s="181" t="s">
        <v>20</v>
      </c>
      <c r="N148" s="182" t="s">
        <v>45</v>
      </c>
      <c r="O148" s="65"/>
      <c r="P148" s="183">
        <f t="shared" si="31"/>
        <v>0</v>
      </c>
      <c r="Q148" s="183">
        <v>0</v>
      </c>
      <c r="R148" s="183">
        <f t="shared" si="32"/>
        <v>0</v>
      </c>
      <c r="S148" s="183">
        <v>0</v>
      </c>
      <c r="T148" s="184">
        <f t="shared" si="3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22</v>
      </c>
      <c r="AT148" s="185" t="s">
        <v>129</v>
      </c>
      <c r="AU148" s="185" t="s">
        <v>83</v>
      </c>
      <c r="AY148" s="18" t="s">
        <v>127</v>
      </c>
      <c r="BE148" s="186">
        <f t="shared" si="34"/>
        <v>0</v>
      </c>
      <c r="BF148" s="186">
        <f t="shared" si="35"/>
        <v>0</v>
      </c>
      <c r="BG148" s="186">
        <f t="shared" si="36"/>
        <v>0</v>
      </c>
      <c r="BH148" s="186">
        <f t="shared" si="37"/>
        <v>0</v>
      </c>
      <c r="BI148" s="186">
        <f t="shared" si="38"/>
        <v>0</v>
      </c>
      <c r="BJ148" s="18" t="s">
        <v>22</v>
      </c>
      <c r="BK148" s="186">
        <f t="shared" si="39"/>
        <v>0</v>
      </c>
      <c r="BL148" s="18" t="s">
        <v>22</v>
      </c>
      <c r="BM148" s="185" t="s">
        <v>335</v>
      </c>
    </row>
    <row r="149" spans="1:65" s="2" customFormat="1" ht="14.45" customHeight="1">
      <c r="A149" s="35"/>
      <c r="B149" s="36"/>
      <c r="C149" s="174" t="s">
        <v>336</v>
      </c>
      <c r="D149" s="174" t="s">
        <v>129</v>
      </c>
      <c r="E149" s="175" t="s">
        <v>337</v>
      </c>
      <c r="F149" s="176" t="s">
        <v>338</v>
      </c>
      <c r="G149" s="177" t="s">
        <v>177</v>
      </c>
      <c r="H149" s="178">
        <v>20</v>
      </c>
      <c r="I149" s="179"/>
      <c r="J149" s="180">
        <f t="shared" si="30"/>
        <v>0</v>
      </c>
      <c r="K149" s="176" t="s">
        <v>133</v>
      </c>
      <c r="L149" s="40"/>
      <c r="M149" s="181" t="s">
        <v>20</v>
      </c>
      <c r="N149" s="182" t="s">
        <v>45</v>
      </c>
      <c r="O149" s="65"/>
      <c r="P149" s="183">
        <f t="shared" si="31"/>
        <v>0</v>
      </c>
      <c r="Q149" s="183">
        <v>0</v>
      </c>
      <c r="R149" s="183">
        <f t="shared" si="32"/>
        <v>0</v>
      </c>
      <c r="S149" s="183">
        <v>0</v>
      </c>
      <c r="T149" s="184">
        <f t="shared" si="3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22</v>
      </c>
      <c r="AT149" s="185" t="s">
        <v>129</v>
      </c>
      <c r="AU149" s="185" t="s">
        <v>83</v>
      </c>
      <c r="AY149" s="18" t="s">
        <v>127</v>
      </c>
      <c r="BE149" s="186">
        <f t="shared" si="34"/>
        <v>0</v>
      </c>
      <c r="BF149" s="186">
        <f t="shared" si="35"/>
        <v>0</v>
      </c>
      <c r="BG149" s="186">
        <f t="shared" si="36"/>
        <v>0</v>
      </c>
      <c r="BH149" s="186">
        <f t="shared" si="37"/>
        <v>0</v>
      </c>
      <c r="BI149" s="186">
        <f t="shared" si="38"/>
        <v>0</v>
      </c>
      <c r="BJ149" s="18" t="s">
        <v>22</v>
      </c>
      <c r="BK149" s="186">
        <f t="shared" si="39"/>
        <v>0</v>
      </c>
      <c r="BL149" s="18" t="s">
        <v>22</v>
      </c>
      <c r="BM149" s="185" t="s">
        <v>339</v>
      </c>
    </row>
    <row r="150" spans="1:65" s="2" customFormat="1" ht="24.2" customHeight="1">
      <c r="A150" s="35"/>
      <c r="B150" s="36"/>
      <c r="C150" s="174" t="s">
        <v>340</v>
      </c>
      <c r="D150" s="174" t="s">
        <v>129</v>
      </c>
      <c r="E150" s="175" t="s">
        <v>341</v>
      </c>
      <c r="F150" s="176" t="s">
        <v>342</v>
      </c>
      <c r="G150" s="177" t="s">
        <v>177</v>
      </c>
      <c r="H150" s="178">
        <v>4</v>
      </c>
      <c r="I150" s="179"/>
      <c r="J150" s="180">
        <f t="shared" si="30"/>
        <v>0</v>
      </c>
      <c r="K150" s="176" t="s">
        <v>133</v>
      </c>
      <c r="L150" s="40"/>
      <c r="M150" s="181" t="s">
        <v>20</v>
      </c>
      <c r="N150" s="182" t="s">
        <v>45</v>
      </c>
      <c r="O150" s="65"/>
      <c r="P150" s="183">
        <f t="shared" si="31"/>
        <v>0</v>
      </c>
      <c r="Q150" s="183">
        <v>0</v>
      </c>
      <c r="R150" s="183">
        <f t="shared" si="32"/>
        <v>0</v>
      </c>
      <c r="S150" s="183">
        <v>0</v>
      </c>
      <c r="T150" s="184">
        <f t="shared" si="3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22</v>
      </c>
      <c r="AT150" s="185" t="s">
        <v>129</v>
      </c>
      <c r="AU150" s="185" t="s">
        <v>83</v>
      </c>
      <c r="AY150" s="18" t="s">
        <v>127</v>
      </c>
      <c r="BE150" s="186">
        <f t="shared" si="34"/>
        <v>0</v>
      </c>
      <c r="BF150" s="186">
        <f t="shared" si="35"/>
        <v>0</v>
      </c>
      <c r="BG150" s="186">
        <f t="shared" si="36"/>
        <v>0</v>
      </c>
      <c r="BH150" s="186">
        <f t="shared" si="37"/>
        <v>0</v>
      </c>
      <c r="BI150" s="186">
        <f t="shared" si="38"/>
        <v>0</v>
      </c>
      <c r="BJ150" s="18" t="s">
        <v>22</v>
      </c>
      <c r="BK150" s="186">
        <f t="shared" si="39"/>
        <v>0</v>
      </c>
      <c r="BL150" s="18" t="s">
        <v>22</v>
      </c>
      <c r="BM150" s="185" t="s">
        <v>343</v>
      </c>
    </row>
    <row r="151" spans="1:65" s="2" customFormat="1" ht="14.45" customHeight="1">
      <c r="A151" s="35"/>
      <c r="B151" s="36"/>
      <c r="C151" s="214" t="s">
        <v>344</v>
      </c>
      <c r="D151" s="214" t="s">
        <v>162</v>
      </c>
      <c r="E151" s="215" t="s">
        <v>345</v>
      </c>
      <c r="F151" s="216" t="s">
        <v>346</v>
      </c>
      <c r="G151" s="217" t="s">
        <v>177</v>
      </c>
      <c r="H151" s="218">
        <v>4</v>
      </c>
      <c r="I151" s="219"/>
      <c r="J151" s="220">
        <f t="shared" si="30"/>
        <v>0</v>
      </c>
      <c r="K151" s="216" t="s">
        <v>133</v>
      </c>
      <c r="L151" s="221"/>
      <c r="M151" s="222" t="s">
        <v>20</v>
      </c>
      <c r="N151" s="223" t="s">
        <v>45</v>
      </c>
      <c r="O151" s="65"/>
      <c r="P151" s="183">
        <f t="shared" si="31"/>
        <v>0</v>
      </c>
      <c r="Q151" s="183">
        <v>0</v>
      </c>
      <c r="R151" s="183">
        <f t="shared" si="32"/>
        <v>0</v>
      </c>
      <c r="S151" s="183">
        <v>0</v>
      </c>
      <c r="T151" s="184">
        <f t="shared" si="3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178</v>
      </c>
      <c r="AT151" s="185" t="s">
        <v>162</v>
      </c>
      <c r="AU151" s="185" t="s">
        <v>83</v>
      </c>
      <c r="AY151" s="18" t="s">
        <v>127</v>
      </c>
      <c r="BE151" s="186">
        <f t="shared" si="34"/>
        <v>0</v>
      </c>
      <c r="BF151" s="186">
        <f t="shared" si="35"/>
        <v>0</v>
      </c>
      <c r="BG151" s="186">
        <f t="shared" si="36"/>
        <v>0</v>
      </c>
      <c r="BH151" s="186">
        <f t="shared" si="37"/>
        <v>0</v>
      </c>
      <c r="BI151" s="186">
        <f t="shared" si="38"/>
        <v>0</v>
      </c>
      <c r="BJ151" s="18" t="s">
        <v>22</v>
      </c>
      <c r="BK151" s="186">
        <f t="shared" si="39"/>
        <v>0</v>
      </c>
      <c r="BL151" s="18" t="s">
        <v>178</v>
      </c>
      <c r="BM151" s="185" t="s">
        <v>347</v>
      </c>
    </row>
    <row r="152" spans="1:65" s="2" customFormat="1" ht="24.2" customHeight="1">
      <c r="A152" s="35"/>
      <c r="B152" s="36"/>
      <c r="C152" s="174" t="s">
        <v>348</v>
      </c>
      <c r="D152" s="174" t="s">
        <v>129</v>
      </c>
      <c r="E152" s="175" t="s">
        <v>349</v>
      </c>
      <c r="F152" s="176" t="s">
        <v>350</v>
      </c>
      <c r="G152" s="177" t="s">
        <v>177</v>
      </c>
      <c r="H152" s="178">
        <v>1</v>
      </c>
      <c r="I152" s="179"/>
      <c r="J152" s="180">
        <f t="shared" si="30"/>
        <v>0</v>
      </c>
      <c r="K152" s="176" t="s">
        <v>133</v>
      </c>
      <c r="L152" s="40"/>
      <c r="M152" s="181" t="s">
        <v>20</v>
      </c>
      <c r="N152" s="182" t="s">
        <v>45</v>
      </c>
      <c r="O152" s="65"/>
      <c r="P152" s="183">
        <f t="shared" si="31"/>
        <v>0</v>
      </c>
      <c r="Q152" s="183">
        <v>0</v>
      </c>
      <c r="R152" s="183">
        <f t="shared" si="32"/>
        <v>0</v>
      </c>
      <c r="S152" s="183">
        <v>0</v>
      </c>
      <c r="T152" s="184">
        <f t="shared" si="3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22</v>
      </c>
      <c r="AT152" s="185" t="s">
        <v>129</v>
      </c>
      <c r="AU152" s="185" t="s">
        <v>83</v>
      </c>
      <c r="AY152" s="18" t="s">
        <v>127</v>
      </c>
      <c r="BE152" s="186">
        <f t="shared" si="34"/>
        <v>0</v>
      </c>
      <c r="BF152" s="186">
        <f t="shared" si="35"/>
        <v>0</v>
      </c>
      <c r="BG152" s="186">
        <f t="shared" si="36"/>
        <v>0</v>
      </c>
      <c r="BH152" s="186">
        <f t="shared" si="37"/>
        <v>0</v>
      </c>
      <c r="BI152" s="186">
        <f t="shared" si="38"/>
        <v>0</v>
      </c>
      <c r="BJ152" s="18" t="s">
        <v>22</v>
      </c>
      <c r="BK152" s="186">
        <f t="shared" si="39"/>
        <v>0</v>
      </c>
      <c r="BL152" s="18" t="s">
        <v>22</v>
      </c>
      <c r="BM152" s="185" t="s">
        <v>351</v>
      </c>
    </row>
    <row r="153" spans="1:65" s="2" customFormat="1" ht="14.45" customHeight="1">
      <c r="A153" s="35"/>
      <c r="B153" s="36"/>
      <c r="C153" s="214" t="s">
        <v>352</v>
      </c>
      <c r="D153" s="214" t="s">
        <v>162</v>
      </c>
      <c r="E153" s="215" t="s">
        <v>353</v>
      </c>
      <c r="F153" s="216" t="s">
        <v>354</v>
      </c>
      <c r="G153" s="217" t="s">
        <v>177</v>
      </c>
      <c r="H153" s="218">
        <v>1</v>
      </c>
      <c r="I153" s="219"/>
      <c r="J153" s="220">
        <f t="shared" si="30"/>
        <v>0</v>
      </c>
      <c r="K153" s="216" t="s">
        <v>133</v>
      </c>
      <c r="L153" s="221"/>
      <c r="M153" s="222" t="s">
        <v>20</v>
      </c>
      <c r="N153" s="223" t="s">
        <v>45</v>
      </c>
      <c r="O153" s="65"/>
      <c r="P153" s="183">
        <f t="shared" si="31"/>
        <v>0</v>
      </c>
      <c r="Q153" s="183">
        <v>0</v>
      </c>
      <c r="R153" s="183">
        <f t="shared" si="32"/>
        <v>0</v>
      </c>
      <c r="S153" s="183">
        <v>0</v>
      </c>
      <c r="T153" s="184">
        <f t="shared" si="3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178</v>
      </c>
      <c r="AT153" s="185" t="s">
        <v>162</v>
      </c>
      <c r="AU153" s="185" t="s">
        <v>83</v>
      </c>
      <c r="AY153" s="18" t="s">
        <v>127</v>
      </c>
      <c r="BE153" s="186">
        <f t="shared" si="34"/>
        <v>0</v>
      </c>
      <c r="BF153" s="186">
        <f t="shared" si="35"/>
        <v>0</v>
      </c>
      <c r="BG153" s="186">
        <f t="shared" si="36"/>
        <v>0</v>
      </c>
      <c r="BH153" s="186">
        <f t="shared" si="37"/>
        <v>0</v>
      </c>
      <c r="BI153" s="186">
        <f t="shared" si="38"/>
        <v>0</v>
      </c>
      <c r="BJ153" s="18" t="s">
        <v>22</v>
      </c>
      <c r="BK153" s="186">
        <f t="shared" si="39"/>
        <v>0</v>
      </c>
      <c r="BL153" s="18" t="s">
        <v>178</v>
      </c>
      <c r="BM153" s="185" t="s">
        <v>355</v>
      </c>
    </row>
    <row r="154" spans="1:65" s="2" customFormat="1" ht="24.2" customHeight="1">
      <c r="A154" s="35"/>
      <c r="B154" s="36"/>
      <c r="C154" s="174" t="s">
        <v>356</v>
      </c>
      <c r="D154" s="174" t="s">
        <v>129</v>
      </c>
      <c r="E154" s="175" t="s">
        <v>357</v>
      </c>
      <c r="F154" s="176" t="s">
        <v>358</v>
      </c>
      <c r="G154" s="177" t="s">
        <v>177</v>
      </c>
      <c r="H154" s="178">
        <v>1</v>
      </c>
      <c r="I154" s="179"/>
      <c r="J154" s="180">
        <f t="shared" si="30"/>
        <v>0</v>
      </c>
      <c r="K154" s="176" t="s">
        <v>133</v>
      </c>
      <c r="L154" s="40"/>
      <c r="M154" s="181" t="s">
        <v>20</v>
      </c>
      <c r="N154" s="182" t="s">
        <v>45</v>
      </c>
      <c r="O154" s="65"/>
      <c r="P154" s="183">
        <f t="shared" si="31"/>
        <v>0</v>
      </c>
      <c r="Q154" s="183">
        <v>0</v>
      </c>
      <c r="R154" s="183">
        <f t="shared" si="32"/>
        <v>0</v>
      </c>
      <c r="S154" s="183">
        <v>0</v>
      </c>
      <c r="T154" s="184">
        <f t="shared" si="3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22</v>
      </c>
      <c r="AT154" s="185" t="s">
        <v>129</v>
      </c>
      <c r="AU154" s="185" t="s">
        <v>83</v>
      </c>
      <c r="AY154" s="18" t="s">
        <v>127</v>
      </c>
      <c r="BE154" s="186">
        <f t="shared" si="34"/>
        <v>0</v>
      </c>
      <c r="BF154" s="186">
        <f t="shared" si="35"/>
        <v>0</v>
      </c>
      <c r="BG154" s="186">
        <f t="shared" si="36"/>
        <v>0</v>
      </c>
      <c r="BH154" s="186">
        <f t="shared" si="37"/>
        <v>0</v>
      </c>
      <c r="BI154" s="186">
        <f t="shared" si="38"/>
        <v>0</v>
      </c>
      <c r="BJ154" s="18" t="s">
        <v>22</v>
      </c>
      <c r="BK154" s="186">
        <f t="shared" si="39"/>
        <v>0</v>
      </c>
      <c r="BL154" s="18" t="s">
        <v>22</v>
      </c>
      <c r="BM154" s="185" t="s">
        <v>359</v>
      </c>
    </row>
    <row r="155" spans="1:65" s="2" customFormat="1" ht="24.2" customHeight="1">
      <c r="A155" s="35"/>
      <c r="B155" s="36"/>
      <c r="C155" s="174" t="s">
        <v>360</v>
      </c>
      <c r="D155" s="174" t="s">
        <v>129</v>
      </c>
      <c r="E155" s="175" t="s">
        <v>361</v>
      </c>
      <c r="F155" s="176" t="s">
        <v>362</v>
      </c>
      <c r="G155" s="177" t="s">
        <v>177</v>
      </c>
      <c r="H155" s="178">
        <v>6</v>
      </c>
      <c r="I155" s="179"/>
      <c r="J155" s="180">
        <f t="shared" si="30"/>
        <v>0</v>
      </c>
      <c r="K155" s="176" t="s">
        <v>133</v>
      </c>
      <c r="L155" s="40"/>
      <c r="M155" s="181" t="s">
        <v>20</v>
      </c>
      <c r="N155" s="182" t="s">
        <v>45</v>
      </c>
      <c r="O155" s="65"/>
      <c r="P155" s="183">
        <f t="shared" si="31"/>
        <v>0</v>
      </c>
      <c r="Q155" s="183">
        <v>0</v>
      </c>
      <c r="R155" s="183">
        <f t="shared" si="32"/>
        <v>0</v>
      </c>
      <c r="S155" s="183">
        <v>0</v>
      </c>
      <c r="T155" s="184">
        <f t="shared" si="3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22</v>
      </c>
      <c r="AT155" s="185" t="s">
        <v>129</v>
      </c>
      <c r="AU155" s="185" t="s">
        <v>83</v>
      </c>
      <c r="AY155" s="18" t="s">
        <v>127</v>
      </c>
      <c r="BE155" s="186">
        <f t="shared" si="34"/>
        <v>0</v>
      </c>
      <c r="BF155" s="186">
        <f t="shared" si="35"/>
        <v>0</v>
      </c>
      <c r="BG155" s="186">
        <f t="shared" si="36"/>
        <v>0</v>
      </c>
      <c r="BH155" s="186">
        <f t="shared" si="37"/>
        <v>0</v>
      </c>
      <c r="BI155" s="186">
        <f t="shared" si="38"/>
        <v>0</v>
      </c>
      <c r="BJ155" s="18" t="s">
        <v>22</v>
      </c>
      <c r="BK155" s="186">
        <f t="shared" si="39"/>
        <v>0</v>
      </c>
      <c r="BL155" s="18" t="s">
        <v>22</v>
      </c>
      <c r="BM155" s="185" t="s">
        <v>363</v>
      </c>
    </row>
    <row r="156" spans="1:65" s="2" customFormat="1" ht="24.2" customHeight="1">
      <c r="A156" s="35"/>
      <c r="B156" s="36"/>
      <c r="C156" s="214" t="s">
        <v>364</v>
      </c>
      <c r="D156" s="214" t="s">
        <v>162</v>
      </c>
      <c r="E156" s="215" t="s">
        <v>365</v>
      </c>
      <c r="F156" s="216" t="s">
        <v>366</v>
      </c>
      <c r="G156" s="217" t="s">
        <v>177</v>
      </c>
      <c r="H156" s="218">
        <v>2</v>
      </c>
      <c r="I156" s="219"/>
      <c r="J156" s="220">
        <f t="shared" si="30"/>
        <v>0</v>
      </c>
      <c r="K156" s="216" t="s">
        <v>367</v>
      </c>
      <c r="L156" s="221"/>
      <c r="M156" s="222" t="s">
        <v>20</v>
      </c>
      <c r="N156" s="223" t="s">
        <v>45</v>
      </c>
      <c r="O156" s="65"/>
      <c r="P156" s="183">
        <f t="shared" si="31"/>
        <v>0</v>
      </c>
      <c r="Q156" s="183">
        <v>0</v>
      </c>
      <c r="R156" s="183">
        <f t="shared" si="32"/>
        <v>0</v>
      </c>
      <c r="S156" s="183">
        <v>0</v>
      </c>
      <c r="T156" s="184">
        <f t="shared" si="3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83</v>
      </c>
      <c r="AT156" s="185" t="s">
        <v>162</v>
      </c>
      <c r="AU156" s="185" t="s">
        <v>83</v>
      </c>
      <c r="AY156" s="18" t="s">
        <v>127</v>
      </c>
      <c r="BE156" s="186">
        <f t="shared" si="34"/>
        <v>0</v>
      </c>
      <c r="BF156" s="186">
        <f t="shared" si="35"/>
        <v>0</v>
      </c>
      <c r="BG156" s="186">
        <f t="shared" si="36"/>
        <v>0</v>
      </c>
      <c r="BH156" s="186">
        <f t="shared" si="37"/>
        <v>0</v>
      </c>
      <c r="BI156" s="186">
        <f t="shared" si="38"/>
        <v>0</v>
      </c>
      <c r="BJ156" s="18" t="s">
        <v>22</v>
      </c>
      <c r="BK156" s="186">
        <f t="shared" si="39"/>
        <v>0</v>
      </c>
      <c r="BL156" s="18" t="s">
        <v>22</v>
      </c>
      <c r="BM156" s="185" t="s">
        <v>368</v>
      </c>
    </row>
    <row r="157" spans="1:65" s="2" customFormat="1" ht="14.45" customHeight="1">
      <c r="A157" s="35"/>
      <c r="B157" s="36"/>
      <c r="C157" s="174" t="s">
        <v>369</v>
      </c>
      <c r="D157" s="174" t="s">
        <v>129</v>
      </c>
      <c r="E157" s="175" t="s">
        <v>370</v>
      </c>
      <c r="F157" s="176" t="s">
        <v>371</v>
      </c>
      <c r="G157" s="177" t="s">
        <v>177</v>
      </c>
      <c r="H157" s="178">
        <v>50</v>
      </c>
      <c r="I157" s="179"/>
      <c r="J157" s="180">
        <f t="shared" si="30"/>
        <v>0</v>
      </c>
      <c r="K157" s="176" t="s">
        <v>133</v>
      </c>
      <c r="L157" s="40"/>
      <c r="M157" s="181" t="s">
        <v>20</v>
      </c>
      <c r="N157" s="182" t="s">
        <v>45</v>
      </c>
      <c r="O157" s="65"/>
      <c r="P157" s="183">
        <f t="shared" si="31"/>
        <v>0</v>
      </c>
      <c r="Q157" s="183">
        <v>0</v>
      </c>
      <c r="R157" s="183">
        <f t="shared" si="32"/>
        <v>0</v>
      </c>
      <c r="S157" s="183">
        <v>0</v>
      </c>
      <c r="T157" s="184">
        <f t="shared" si="3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22</v>
      </c>
      <c r="AT157" s="185" t="s">
        <v>129</v>
      </c>
      <c r="AU157" s="185" t="s">
        <v>83</v>
      </c>
      <c r="AY157" s="18" t="s">
        <v>127</v>
      </c>
      <c r="BE157" s="186">
        <f t="shared" si="34"/>
        <v>0</v>
      </c>
      <c r="BF157" s="186">
        <f t="shared" si="35"/>
        <v>0</v>
      </c>
      <c r="BG157" s="186">
        <f t="shared" si="36"/>
        <v>0</v>
      </c>
      <c r="BH157" s="186">
        <f t="shared" si="37"/>
        <v>0</v>
      </c>
      <c r="BI157" s="186">
        <f t="shared" si="38"/>
        <v>0</v>
      </c>
      <c r="BJ157" s="18" t="s">
        <v>22</v>
      </c>
      <c r="BK157" s="186">
        <f t="shared" si="39"/>
        <v>0</v>
      </c>
      <c r="BL157" s="18" t="s">
        <v>22</v>
      </c>
      <c r="BM157" s="185" t="s">
        <v>372</v>
      </c>
    </row>
    <row r="158" spans="1:65" s="2" customFormat="1" ht="14.45" customHeight="1">
      <c r="A158" s="35"/>
      <c r="B158" s="36"/>
      <c r="C158" s="174" t="s">
        <v>373</v>
      </c>
      <c r="D158" s="174" t="s">
        <v>129</v>
      </c>
      <c r="E158" s="175" t="s">
        <v>374</v>
      </c>
      <c r="F158" s="176" t="s">
        <v>375</v>
      </c>
      <c r="G158" s="177" t="s">
        <v>177</v>
      </c>
      <c r="H158" s="178">
        <v>5</v>
      </c>
      <c r="I158" s="179"/>
      <c r="J158" s="180">
        <f t="shared" si="30"/>
        <v>0</v>
      </c>
      <c r="K158" s="176" t="s">
        <v>133</v>
      </c>
      <c r="L158" s="40"/>
      <c r="M158" s="181" t="s">
        <v>20</v>
      </c>
      <c r="N158" s="182" t="s">
        <v>45</v>
      </c>
      <c r="O158" s="65"/>
      <c r="P158" s="183">
        <f t="shared" si="31"/>
        <v>0</v>
      </c>
      <c r="Q158" s="183">
        <v>0</v>
      </c>
      <c r="R158" s="183">
        <f t="shared" si="32"/>
        <v>0</v>
      </c>
      <c r="S158" s="183">
        <v>0</v>
      </c>
      <c r="T158" s="184">
        <f t="shared" si="3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22</v>
      </c>
      <c r="AT158" s="185" t="s">
        <v>129</v>
      </c>
      <c r="AU158" s="185" t="s">
        <v>83</v>
      </c>
      <c r="AY158" s="18" t="s">
        <v>127</v>
      </c>
      <c r="BE158" s="186">
        <f t="shared" si="34"/>
        <v>0</v>
      </c>
      <c r="BF158" s="186">
        <f t="shared" si="35"/>
        <v>0</v>
      </c>
      <c r="BG158" s="186">
        <f t="shared" si="36"/>
        <v>0</v>
      </c>
      <c r="BH158" s="186">
        <f t="shared" si="37"/>
        <v>0</v>
      </c>
      <c r="BI158" s="186">
        <f t="shared" si="38"/>
        <v>0</v>
      </c>
      <c r="BJ158" s="18" t="s">
        <v>22</v>
      </c>
      <c r="BK158" s="186">
        <f t="shared" si="39"/>
        <v>0</v>
      </c>
      <c r="BL158" s="18" t="s">
        <v>22</v>
      </c>
      <c r="BM158" s="185" t="s">
        <v>376</v>
      </c>
    </row>
    <row r="159" spans="1:65" s="2" customFormat="1" ht="14.45" customHeight="1">
      <c r="A159" s="35"/>
      <c r="B159" s="36"/>
      <c r="C159" s="174" t="s">
        <v>377</v>
      </c>
      <c r="D159" s="174" t="s">
        <v>129</v>
      </c>
      <c r="E159" s="175" t="s">
        <v>378</v>
      </c>
      <c r="F159" s="176" t="s">
        <v>379</v>
      </c>
      <c r="G159" s="177" t="s">
        <v>177</v>
      </c>
      <c r="H159" s="178">
        <v>350</v>
      </c>
      <c r="I159" s="179"/>
      <c r="J159" s="180">
        <f t="shared" si="30"/>
        <v>0</v>
      </c>
      <c r="K159" s="176" t="s">
        <v>133</v>
      </c>
      <c r="L159" s="40"/>
      <c r="M159" s="181" t="s">
        <v>20</v>
      </c>
      <c r="N159" s="182" t="s">
        <v>45</v>
      </c>
      <c r="O159" s="65"/>
      <c r="P159" s="183">
        <f t="shared" si="31"/>
        <v>0</v>
      </c>
      <c r="Q159" s="183">
        <v>0</v>
      </c>
      <c r="R159" s="183">
        <f t="shared" si="32"/>
        <v>0</v>
      </c>
      <c r="S159" s="183">
        <v>0</v>
      </c>
      <c r="T159" s="184">
        <f t="shared" si="3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22</v>
      </c>
      <c r="AT159" s="185" t="s">
        <v>129</v>
      </c>
      <c r="AU159" s="185" t="s">
        <v>83</v>
      </c>
      <c r="AY159" s="18" t="s">
        <v>127</v>
      </c>
      <c r="BE159" s="186">
        <f t="shared" si="34"/>
        <v>0</v>
      </c>
      <c r="BF159" s="186">
        <f t="shared" si="35"/>
        <v>0</v>
      </c>
      <c r="BG159" s="186">
        <f t="shared" si="36"/>
        <v>0</v>
      </c>
      <c r="BH159" s="186">
        <f t="shared" si="37"/>
        <v>0</v>
      </c>
      <c r="BI159" s="186">
        <f t="shared" si="38"/>
        <v>0</v>
      </c>
      <c r="BJ159" s="18" t="s">
        <v>22</v>
      </c>
      <c r="BK159" s="186">
        <f t="shared" si="39"/>
        <v>0</v>
      </c>
      <c r="BL159" s="18" t="s">
        <v>22</v>
      </c>
      <c r="BM159" s="185" t="s">
        <v>380</v>
      </c>
    </row>
    <row r="160" spans="1:65" s="2" customFormat="1" ht="14.45" customHeight="1">
      <c r="A160" s="35"/>
      <c r="B160" s="36"/>
      <c r="C160" s="174" t="s">
        <v>381</v>
      </c>
      <c r="D160" s="174" t="s">
        <v>129</v>
      </c>
      <c r="E160" s="175" t="s">
        <v>382</v>
      </c>
      <c r="F160" s="176" t="s">
        <v>383</v>
      </c>
      <c r="G160" s="177" t="s">
        <v>177</v>
      </c>
      <c r="H160" s="178">
        <v>350</v>
      </c>
      <c r="I160" s="179"/>
      <c r="J160" s="180">
        <f t="shared" si="30"/>
        <v>0</v>
      </c>
      <c r="K160" s="176" t="s">
        <v>133</v>
      </c>
      <c r="L160" s="40"/>
      <c r="M160" s="181" t="s">
        <v>20</v>
      </c>
      <c r="N160" s="182" t="s">
        <v>45</v>
      </c>
      <c r="O160" s="65"/>
      <c r="P160" s="183">
        <f t="shared" si="31"/>
        <v>0</v>
      </c>
      <c r="Q160" s="183">
        <v>0</v>
      </c>
      <c r="R160" s="183">
        <f t="shared" si="32"/>
        <v>0</v>
      </c>
      <c r="S160" s="183">
        <v>0</v>
      </c>
      <c r="T160" s="184">
        <f t="shared" si="3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22</v>
      </c>
      <c r="AT160" s="185" t="s">
        <v>129</v>
      </c>
      <c r="AU160" s="185" t="s">
        <v>83</v>
      </c>
      <c r="AY160" s="18" t="s">
        <v>127</v>
      </c>
      <c r="BE160" s="186">
        <f t="shared" si="34"/>
        <v>0</v>
      </c>
      <c r="BF160" s="186">
        <f t="shared" si="35"/>
        <v>0</v>
      </c>
      <c r="BG160" s="186">
        <f t="shared" si="36"/>
        <v>0</v>
      </c>
      <c r="BH160" s="186">
        <f t="shared" si="37"/>
        <v>0</v>
      </c>
      <c r="BI160" s="186">
        <f t="shared" si="38"/>
        <v>0</v>
      </c>
      <c r="BJ160" s="18" t="s">
        <v>22</v>
      </c>
      <c r="BK160" s="186">
        <f t="shared" si="39"/>
        <v>0</v>
      </c>
      <c r="BL160" s="18" t="s">
        <v>22</v>
      </c>
      <c r="BM160" s="185" t="s">
        <v>384</v>
      </c>
    </row>
    <row r="161" spans="1:65" s="2" customFormat="1" ht="14.45" customHeight="1">
      <c r="A161" s="35"/>
      <c r="B161" s="36"/>
      <c r="C161" s="214" t="s">
        <v>385</v>
      </c>
      <c r="D161" s="214" t="s">
        <v>162</v>
      </c>
      <c r="E161" s="215" t="s">
        <v>386</v>
      </c>
      <c r="F161" s="216" t="s">
        <v>387</v>
      </c>
      <c r="G161" s="217" t="s">
        <v>177</v>
      </c>
      <c r="H161" s="218">
        <v>20</v>
      </c>
      <c r="I161" s="219"/>
      <c r="J161" s="220">
        <f t="shared" si="30"/>
        <v>0</v>
      </c>
      <c r="K161" s="216" t="s">
        <v>133</v>
      </c>
      <c r="L161" s="221"/>
      <c r="M161" s="222" t="s">
        <v>20</v>
      </c>
      <c r="N161" s="223" t="s">
        <v>45</v>
      </c>
      <c r="O161" s="65"/>
      <c r="P161" s="183">
        <f t="shared" si="31"/>
        <v>0</v>
      </c>
      <c r="Q161" s="183">
        <v>0</v>
      </c>
      <c r="R161" s="183">
        <f t="shared" si="32"/>
        <v>0</v>
      </c>
      <c r="S161" s="183">
        <v>0</v>
      </c>
      <c r="T161" s="184">
        <f t="shared" si="3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178</v>
      </c>
      <c r="AT161" s="185" t="s">
        <v>162</v>
      </c>
      <c r="AU161" s="185" t="s">
        <v>83</v>
      </c>
      <c r="AY161" s="18" t="s">
        <v>127</v>
      </c>
      <c r="BE161" s="186">
        <f t="shared" si="34"/>
        <v>0</v>
      </c>
      <c r="BF161" s="186">
        <f t="shared" si="35"/>
        <v>0</v>
      </c>
      <c r="BG161" s="186">
        <f t="shared" si="36"/>
        <v>0</v>
      </c>
      <c r="BH161" s="186">
        <f t="shared" si="37"/>
        <v>0</v>
      </c>
      <c r="BI161" s="186">
        <f t="shared" si="38"/>
        <v>0</v>
      </c>
      <c r="BJ161" s="18" t="s">
        <v>22</v>
      </c>
      <c r="BK161" s="186">
        <f t="shared" si="39"/>
        <v>0</v>
      </c>
      <c r="BL161" s="18" t="s">
        <v>178</v>
      </c>
      <c r="BM161" s="185" t="s">
        <v>388</v>
      </c>
    </row>
    <row r="162" spans="1:65" s="2" customFormat="1" ht="14.45" customHeight="1">
      <c r="A162" s="35"/>
      <c r="B162" s="36"/>
      <c r="C162" s="174" t="s">
        <v>389</v>
      </c>
      <c r="D162" s="174" t="s">
        <v>129</v>
      </c>
      <c r="E162" s="175" t="s">
        <v>390</v>
      </c>
      <c r="F162" s="176" t="s">
        <v>391</v>
      </c>
      <c r="G162" s="177" t="s">
        <v>177</v>
      </c>
      <c r="H162" s="178">
        <v>16</v>
      </c>
      <c r="I162" s="179"/>
      <c r="J162" s="180">
        <f t="shared" si="30"/>
        <v>0</v>
      </c>
      <c r="K162" s="176" t="s">
        <v>133</v>
      </c>
      <c r="L162" s="40"/>
      <c r="M162" s="181" t="s">
        <v>20</v>
      </c>
      <c r="N162" s="182" t="s">
        <v>45</v>
      </c>
      <c r="O162" s="65"/>
      <c r="P162" s="183">
        <f t="shared" si="31"/>
        <v>0</v>
      </c>
      <c r="Q162" s="183">
        <v>0</v>
      </c>
      <c r="R162" s="183">
        <f t="shared" si="32"/>
        <v>0</v>
      </c>
      <c r="S162" s="183">
        <v>0</v>
      </c>
      <c r="T162" s="184">
        <f t="shared" si="3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22</v>
      </c>
      <c r="AT162" s="185" t="s">
        <v>129</v>
      </c>
      <c r="AU162" s="185" t="s">
        <v>83</v>
      </c>
      <c r="AY162" s="18" t="s">
        <v>127</v>
      </c>
      <c r="BE162" s="186">
        <f t="shared" si="34"/>
        <v>0</v>
      </c>
      <c r="BF162" s="186">
        <f t="shared" si="35"/>
        <v>0</v>
      </c>
      <c r="BG162" s="186">
        <f t="shared" si="36"/>
        <v>0</v>
      </c>
      <c r="BH162" s="186">
        <f t="shared" si="37"/>
        <v>0</v>
      </c>
      <c r="BI162" s="186">
        <f t="shared" si="38"/>
        <v>0</v>
      </c>
      <c r="BJ162" s="18" t="s">
        <v>22</v>
      </c>
      <c r="BK162" s="186">
        <f t="shared" si="39"/>
        <v>0</v>
      </c>
      <c r="BL162" s="18" t="s">
        <v>22</v>
      </c>
      <c r="BM162" s="185" t="s">
        <v>392</v>
      </c>
    </row>
    <row r="163" spans="1:65" s="2" customFormat="1" ht="14.45" customHeight="1">
      <c r="A163" s="35"/>
      <c r="B163" s="36"/>
      <c r="C163" s="174" t="s">
        <v>393</v>
      </c>
      <c r="D163" s="174" t="s">
        <v>129</v>
      </c>
      <c r="E163" s="175" t="s">
        <v>394</v>
      </c>
      <c r="F163" s="176" t="s">
        <v>395</v>
      </c>
      <c r="G163" s="177" t="s">
        <v>177</v>
      </c>
      <c r="H163" s="178">
        <v>16</v>
      </c>
      <c r="I163" s="179"/>
      <c r="J163" s="180">
        <f t="shared" si="30"/>
        <v>0</v>
      </c>
      <c r="K163" s="176" t="s">
        <v>133</v>
      </c>
      <c r="L163" s="40"/>
      <c r="M163" s="181" t="s">
        <v>20</v>
      </c>
      <c r="N163" s="182" t="s">
        <v>45</v>
      </c>
      <c r="O163" s="65"/>
      <c r="P163" s="183">
        <f t="shared" si="31"/>
        <v>0</v>
      </c>
      <c r="Q163" s="183">
        <v>0</v>
      </c>
      <c r="R163" s="183">
        <f t="shared" si="32"/>
        <v>0</v>
      </c>
      <c r="S163" s="183">
        <v>0</v>
      </c>
      <c r="T163" s="184">
        <f t="shared" si="3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22</v>
      </c>
      <c r="AT163" s="185" t="s">
        <v>129</v>
      </c>
      <c r="AU163" s="185" t="s">
        <v>83</v>
      </c>
      <c r="AY163" s="18" t="s">
        <v>127</v>
      </c>
      <c r="BE163" s="186">
        <f t="shared" si="34"/>
        <v>0</v>
      </c>
      <c r="BF163" s="186">
        <f t="shared" si="35"/>
        <v>0</v>
      </c>
      <c r="BG163" s="186">
        <f t="shared" si="36"/>
        <v>0</v>
      </c>
      <c r="BH163" s="186">
        <f t="shared" si="37"/>
        <v>0</v>
      </c>
      <c r="BI163" s="186">
        <f t="shared" si="38"/>
        <v>0</v>
      </c>
      <c r="BJ163" s="18" t="s">
        <v>22</v>
      </c>
      <c r="BK163" s="186">
        <f t="shared" si="39"/>
        <v>0</v>
      </c>
      <c r="BL163" s="18" t="s">
        <v>22</v>
      </c>
      <c r="BM163" s="185" t="s">
        <v>396</v>
      </c>
    </row>
    <row r="164" spans="1:65" s="2" customFormat="1" ht="14.45" customHeight="1">
      <c r="A164" s="35"/>
      <c r="B164" s="36"/>
      <c r="C164" s="174" t="s">
        <v>397</v>
      </c>
      <c r="D164" s="174" t="s">
        <v>129</v>
      </c>
      <c r="E164" s="175" t="s">
        <v>398</v>
      </c>
      <c r="F164" s="176" t="s">
        <v>399</v>
      </c>
      <c r="G164" s="177" t="s">
        <v>177</v>
      </c>
      <c r="H164" s="178">
        <v>10</v>
      </c>
      <c r="I164" s="179"/>
      <c r="J164" s="180">
        <f t="shared" si="30"/>
        <v>0</v>
      </c>
      <c r="K164" s="176" t="s">
        <v>133</v>
      </c>
      <c r="L164" s="40"/>
      <c r="M164" s="181" t="s">
        <v>20</v>
      </c>
      <c r="N164" s="182" t="s">
        <v>45</v>
      </c>
      <c r="O164" s="65"/>
      <c r="P164" s="183">
        <f t="shared" si="31"/>
        <v>0</v>
      </c>
      <c r="Q164" s="183">
        <v>0</v>
      </c>
      <c r="R164" s="183">
        <f t="shared" si="32"/>
        <v>0</v>
      </c>
      <c r="S164" s="183">
        <v>0</v>
      </c>
      <c r="T164" s="184">
        <f t="shared" si="3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22</v>
      </c>
      <c r="AT164" s="185" t="s">
        <v>129</v>
      </c>
      <c r="AU164" s="185" t="s">
        <v>83</v>
      </c>
      <c r="AY164" s="18" t="s">
        <v>127</v>
      </c>
      <c r="BE164" s="186">
        <f t="shared" si="34"/>
        <v>0</v>
      </c>
      <c r="BF164" s="186">
        <f t="shared" si="35"/>
        <v>0</v>
      </c>
      <c r="BG164" s="186">
        <f t="shared" si="36"/>
        <v>0</v>
      </c>
      <c r="BH164" s="186">
        <f t="shared" si="37"/>
        <v>0</v>
      </c>
      <c r="BI164" s="186">
        <f t="shared" si="38"/>
        <v>0</v>
      </c>
      <c r="BJ164" s="18" t="s">
        <v>22</v>
      </c>
      <c r="BK164" s="186">
        <f t="shared" si="39"/>
        <v>0</v>
      </c>
      <c r="BL164" s="18" t="s">
        <v>22</v>
      </c>
      <c r="BM164" s="185" t="s">
        <v>400</v>
      </c>
    </row>
    <row r="165" spans="1:65" s="2" customFormat="1" ht="14.45" customHeight="1">
      <c r="A165" s="35"/>
      <c r="B165" s="36"/>
      <c r="C165" s="174" t="s">
        <v>401</v>
      </c>
      <c r="D165" s="174" t="s">
        <v>129</v>
      </c>
      <c r="E165" s="175" t="s">
        <v>402</v>
      </c>
      <c r="F165" s="176" t="s">
        <v>403</v>
      </c>
      <c r="G165" s="177" t="s">
        <v>177</v>
      </c>
      <c r="H165" s="178">
        <v>10</v>
      </c>
      <c r="I165" s="179"/>
      <c r="J165" s="180">
        <f t="shared" si="30"/>
        <v>0</v>
      </c>
      <c r="K165" s="176" t="s">
        <v>133</v>
      </c>
      <c r="L165" s="40"/>
      <c r="M165" s="181" t="s">
        <v>20</v>
      </c>
      <c r="N165" s="182" t="s">
        <v>45</v>
      </c>
      <c r="O165" s="65"/>
      <c r="P165" s="183">
        <f t="shared" si="31"/>
        <v>0</v>
      </c>
      <c r="Q165" s="183">
        <v>0</v>
      </c>
      <c r="R165" s="183">
        <f t="shared" si="32"/>
        <v>0</v>
      </c>
      <c r="S165" s="183">
        <v>0</v>
      </c>
      <c r="T165" s="184">
        <f t="shared" si="3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22</v>
      </c>
      <c r="AT165" s="185" t="s">
        <v>129</v>
      </c>
      <c r="AU165" s="185" t="s">
        <v>83</v>
      </c>
      <c r="AY165" s="18" t="s">
        <v>127</v>
      </c>
      <c r="BE165" s="186">
        <f t="shared" si="34"/>
        <v>0</v>
      </c>
      <c r="BF165" s="186">
        <f t="shared" si="35"/>
        <v>0</v>
      </c>
      <c r="BG165" s="186">
        <f t="shared" si="36"/>
        <v>0</v>
      </c>
      <c r="BH165" s="186">
        <f t="shared" si="37"/>
        <v>0</v>
      </c>
      <c r="BI165" s="186">
        <f t="shared" si="38"/>
        <v>0</v>
      </c>
      <c r="BJ165" s="18" t="s">
        <v>22</v>
      </c>
      <c r="BK165" s="186">
        <f t="shared" si="39"/>
        <v>0</v>
      </c>
      <c r="BL165" s="18" t="s">
        <v>22</v>
      </c>
      <c r="BM165" s="185" t="s">
        <v>404</v>
      </c>
    </row>
    <row r="166" spans="1:65" s="2" customFormat="1" ht="37.9" customHeight="1">
      <c r="A166" s="35"/>
      <c r="B166" s="36"/>
      <c r="C166" s="174" t="s">
        <v>405</v>
      </c>
      <c r="D166" s="174" t="s">
        <v>129</v>
      </c>
      <c r="E166" s="175" t="s">
        <v>406</v>
      </c>
      <c r="F166" s="176" t="s">
        <v>407</v>
      </c>
      <c r="G166" s="177" t="s">
        <v>177</v>
      </c>
      <c r="H166" s="178">
        <v>64</v>
      </c>
      <c r="I166" s="179"/>
      <c r="J166" s="180">
        <f t="shared" si="30"/>
        <v>0</v>
      </c>
      <c r="K166" s="176" t="s">
        <v>133</v>
      </c>
      <c r="L166" s="40"/>
      <c r="M166" s="181" t="s">
        <v>20</v>
      </c>
      <c r="N166" s="182" t="s">
        <v>45</v>
      </c>
      <c r="O166" s="65"/>
      <c r="P166" s="183">
        <f t="shared" si="31"/>
        <v>0</v>
      </c>
      <c r="Q166" s="183">
        <v>0</v>
      </c>
      <c r="R166" s="183">
        <f t="shared" si="32"/>
        <v>0</v>
      </c>
      <c r="S166" s="183">
        <v>0</v>
      </c>
      <c r="T166" s="184">
        <f t="shared" si="3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22</v>
      </c>
      <c r="AT166" s="185" t="s">
        <v>129</v>
      </c>
      <c r="AU166" s="185" t="s">
        <v>83</v>
      </c>
      <c r="AY166" s="18" t="s">
        <v>127</v>
      </c>
      <c r="BE166" s="186">
        <f t="shared" si="34"/>
        <v>0</v>
      </c>
      <c r="BF166" s="186">
        <f t="shared" si="35"/>
        <v>0</v>
      </c>
      <c r="BG166" s="186">
        <f t="shared" si="36"/>
        <v>0</v>
      </c>
      <c r="BH166" s="186">
        <f t="shared" si="37"/>
        <v>0</v>
      </c>
      <c r="BI166" s="186">
        <f t="shared" si="38"/>
        <v>0</v>
      </c>
      <c r="BJ166" s="18" t="s">
        <v>22</v>
      </c>
      <c r="BK166" s="186">
        <f t="shared" si="39"/>
        <v>0</v>
      </c>
      <c r="BL166" s="18" t="s">
        <v>22</v>
      </c>
      <c r="BM166" s="185" t="s">
        <v>408</v>
      </c>
    </row>
    <row r="167" spans="1:65" s="2" customFormat="1" ht="14.45" customHeight="1">
      <c r="A167" s="35"/>
      <c r="B167" s="36"/>
      <c r="C167" s="174" t="s">
        <v>409</v>
      </c>
      <c r="D167" s="174" t="s">
        <v>129</v>
      </c>
      <c r="E167" s="175" t="s">
        <v>410</v>
      </c>
      <c r="F167" s="176" t="s">
        <v>411</v>
      </c>
      <c r="G167" s="177" t="s">
        <v>159</v>
      </c>
      <c r="H167" s="178">
        <v>600</v>
      </c>
      <c r="I167" s="179"/>
      <c r="J167" s="180">
        <f t="shared" si="30"/>
        <v>0</v>
      </c>
      <c r="K167" s="176" t="s">
        <v>133</v>
      </c>
      <c r="L167" s="40"/>
      <c r="M167" s="181" t="s">
        <v>20</v>
      </c>
      <c r="N167" s="182" t="s">
        <v>45</v>
      </c>
      <c r="O167" s="65"/>
      <c r="P167" s="183">
        <f t="shared" si="31"/>
        <v>0</v>
      </c>
      <c r="Q167" s="183">
        <v>0</v>
      </c>
      <c r="R167" s="183">
        <f t="shared" si="32"/>
        <v>0</v>
      </c>
      <c r="S167" s="183">
        <v>0</v>
      </c>
      <c r="T167" s="184">
        <f t="shared" si="3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22</v>
      </c>
      <c r="AT167" s="185" t="s">
        <v>129</v>
      </c>
      <c r="AU167" s="185" t="s">
        <v>83</v>
      </c>
      <c r="AY167" s="18" t="s">
        <v>127</v>
      </c>
      <c r="BE167" s="186">
        <f t="shared" si="34"/>
        <v>0</v>
      </c>
      <c r="BF167" s="186">
        <f t="shared" si="35"/>
        <v>0</v>
      </c>
      <c r="BG167" s="186">
        <f t="shared" si="36"/>
        <v>0</v>
      </c>
      <c r="BH167" s="186">
        <f t="shared" si="37"/>
        <v>0</v>
      </c>
      <c r="BI167" s="186">
        <f t="shared" si="38"/>
        <v>0</v>
      </c>
      <c r="BJ167" s="18" t="s">
        <v>22</v>
      </c>
      <c r="BK167" s="186">
        <f t="shared" si="39"/>
        <v>0</v>
      </c>
      <c r="BL167" s="18" t="s">
        <v>22</v>
      </c>
      <c r="BM167" s="185" t="s">
        <v>412</v>
      </c>
    </row>
    <row r="168" spans="1:65" s="2" customFormat="1" ht="14.45" customHeight="1">
      <c r="A168" s="35"/>
      <c r="B168" s="36"/>
      <c r="C168" s="214" t="s">
        <v>413</v>
      </c>
      <c r="D168" s="214" t="s">
        <v>162</v>
      </c>
      <c r="E168" s="215" t="s">
        <v>414</v>
      </c>
      <c r="F168" s="216" t="s">
        <v>415</v>
      </c>
      <c r="G168" s="217" t="s">
        <v>159</v>
      </c>
      <c r="H168" s="218">
        <v>600</v>
      </c>
      <c r="I168" s="219"/>
      <c r="J168" s="220">
        <f t="shared" si="30"/>
        <v>0</v>
      </c>
      <c r="K168" s="216" t="s">
        <v>133</v>
      </c>
      <c r="L168" s="221"/>
      <c r="M168" s="222" t="s">
        <v>20</v>
      </c>
      <c r="N168" s="223" t="s">
        <v>45</v>
      </c>
      <c r="O168" s="65"/>
      <c r="P168" s="183">
        <f t="shared" si="31"/>
        <v>0</v>
      </c>
      <c r="Q168" s="183">
        <v>0</v>
      </c>
      <c r="R168" s="183">
        <f t="shared" si="32"/>
        <v>0</v>
      </c>
      <c r="S168" s="183">
        <v>0</v>
      </c>
      <c r="T168" s="184">
        <f t="shared" si="3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178</v>
      </c>
      <c r="AT168" s="185" t="s">
        <v>162</v>
      </c>
      <c r="AU168" s="185" t="s">
        <v>83</v>
      </c>
      <c r="AY168" s="18" t="s">
        <v>127</v>
      </c>
      <c r="BE168" s="186">
        <f t="shared" si="34"/>
        <v>0</v>
      </c>
      <c r="BF168" s="186">
        <f t="shared" si="35"/>
        <v>0</v>
      </c>
      <c r="BG168" s="186">
        <f t="shared" si="36"/>
        <v>0</v>
      </c>
      <c r="BH168" s="186">
        <f t="shared" si="37"/>
        <v>0</v>
      </c>
      <c r="BI168" s="186">
        <f t="shared" si="38"/>
        <v>0</v>
      </c>
      <c r="BJ168" s="18" t="s">
        <v>22</v>
      </c>
      <c r="BK168" s="186">
        <f t="shared" si="39"/>
        <v>0</v>
      </c>
      <c r="BL168" s="18" t="s">
        <v>178</v>
      </c>
      <c r="BM168" s="185" t="s">
        <v>416</v>
      </c>
    </row>
    <row r="169" spans="1:65" s="2" customFormat="1" ht="14.45" customHeight="1">
      <c r="A169" s="35"/>
      <c r="B169" s="36"/>
      <c r="C169" s="174" t="s">
        <v>417</v>
      </c>
      <c r="D169" s="174" t="s">
        <v>129</v>
      </c>
      <c r="E169" s="175" t="s">
        <v>418</v>
      </c>
      <c r="F169" s="176" t="s">
        <v>419</v>
      </c>
      <c r="G169" s="177" t="s">
        <v>177</v>
      </c>
      <c r="H169" s="178">
        <v>4500</v>
      </c>
      <c r="I169" s="179"/>
      <c r="J169" s="180">
        <f t="shared" si="30"/>
        <v>0</v>
      </c>
      <c r="K169" s="176" t="s">
        <v>133</v>
      </c>
      <c r="L169" s="40"/>
      <c r="M169" s="181" t="s">
        <v>20</v>
      </c>
      <c r="N169" s="182" t="s">
        <v>45</v>
      </c>
      <c r="O169" s="65"/>
      <c r="P169" s="183">
        <f t="shared" si="31"/>
        <v>0</v>
      </c>
      <c r="Q169" s="183">
        <v>0</v>
      </c>
      <c r="R169" s="183">
        <f t="shared" si="32"/>
        <v>0</v>
      </c>
      <c r="S169" s="183">
        <v>0</v>
      </c>
      <c r="T169" s="184">
        <f t="shared" si="3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22</v>
      </c>
      <c r="AT169" s="185" t="s">
        <v>129</v>
      </c>
      <c r="AU169" s="185" t="s">
        <v>83</v>
      </c>
      <c r="AY169" s="18" t="s">
        <v>127</v>
      </c>
      <c r="BE169" s="186">
        <f t="shared" si="34"/>
        <v>0</v>
      </c>
      <c r="BF169" s="186">
        <f t="shared" si="35"/>
        <v>0</v>
      </c>
      <c r="BG169" s="186">
        <f t="shared" si="36"/>
        <v>0</v>
      </c>
      <c r="BH169" s="186">
        <f t="shared" si="37"/>
        <v>0</v>
      </c>
      <c r="BI169" s="186">
        <f t="shared" si="38"/>
        <v>0</v>
      </c>
      <c r="BJ169" s="18" t="s">
        <v>22</v>
      </c>
      <c r="BK169" s="186">
        <f t="shared" si="39"/>
        <v>0</v>
      </c>
      <c r="BL169" s="18" t="s">
        <v>22</v>
      </c>
      <c r="BM169" s="185" t="s">
        <v>420</v>
      </c>
    </row>
    <row r="170" spans="1:65" s="2" customFormat="1" ht="14.45" customHeight="1">
      <c r="A170" s="35"/>
      <c r="B170" s="36"/>
      <c r="C170" s="214" t="s">
        <v>421</v>
      </c>
      <c r="D170" s="214" t="s">
        <v>162</v>
      </c>
      <c r="E170" s="215" t="s">
        <v>422</v>
      </c>
      <c r="F170" s="216" t="s">
        <v>423</v>
      </c>
      <c r="G170" s="217" t="s">
        <v>159</v>
      </c>
      <c r="H170" s="218">
        <v>6000</v>
      </c>
      <c r="I170" s="219"/>
      <c r="J170" s="220">
        <f t="shared" si="30"/>
        <v>0</v>
      </c>
      <c r="K170" s="216" t="s">
        <v>133</v>
      </c>
      <c r="L170" s="221"/>
      <c r="M170" s="222" t="s">
        <v>20</v>
      </c>
      <c r="N170" s="223" t="s">
        <v>45</v>
      </c>
      <c r="O170" s="65"/>
      <c r="P170" s="183">
        <f t="shared" si="31"/>
        <v>0</v>
      </c>
      <c r="Q170" s="183">
        <v>0</v>
      </c>
      <c r="R170" s="183">
        <f t="shared" si="32"/>
        <v>0</v>
      </c>
      <c r="S170" s="183">
        <v>0</v>
      </c>
      <c r="T170" s="184">
        <f t="shared" si="3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178</v>
      </c>
      <c r="AT170" s="185" t="s">
        <v>162</v>
      </c>
      <c r="AU170" s="185" t="s">
        <v>83</v>
      </c>
      <c r="AY170" s="18" t="s">
        <v>127</v>
      </c>
      <c r="BE170" s="186">
        <f t="shared" si="34"/>
        <v>0</v>
      </c>
      <c r="BF170" s="186">
        <f t="shared" si="35"/>
        <v>0</v>
      </c>
      <c r="BG170" s="186">
        <f t="shared" si="36"/>
        <v>0</v>
      </c>
      <c r="BH170" s="186">
        <f t="shared" si="37"/>
        <v>0</v>
      </c>
      <c r="BI170" s="186">
        <f t="shared" si="38"/>
        <v>0</v>
      </c>
      <c r="BJ170" s="18" t="s">
        <v>22</v>
      </c>
      <c r="BK170" s="186">
        <f t="shared" si="39"/>
        <v>0</v>
      </c>
      <c r="BL170" s="18" t="s">
        <v>178</v>
      </c>
      <c r="BM170" s="185" t="s">
        <v>424</v>
      </c>
    </row>
    <row r="171" spans="1:65" s="2" customFormat="1" ht="14.45" customHeight="1">
      <c r="A171" s="35"/>
      <c r="B171" s="36"/>
      <c r="C171" s="174" t="s">
        <v>425</v>
      </c>
      <c r="D171" s="174" t="s">
        <v>129</v>
      </c>
      <c r="E171" s="175" t="s">
        <v>426</v>
      </c>
      <c r="F171" s="176" t="s">
        <v>427</v>
      </c>
      <c r="G171" s="177" t="s">
        <v>159</v>
      </c>
      <c r="H171" s="178">
        <v>10</v>
      </c>
      <c r="I171" s="179"/>
      <c r="J171" s="180">
        <f t="shared" si="30"/>
        <v>0</v>
      </c>
      <c r="K171" s="176" t="s">
        <v>133</v>
      </c>
      <c r="L171" s="40"/>
      <c r="M171" s="181" t="s">
        <v>20</v>
      </c>
      <c r="N171" s="182" t="s">
        <v>45</v>
      </c>
      <c r="O171" s="65"/>
      <c r="P171" s="183">
        <f t="shared" si="31"/>
        <v>0</v>
      </c>
      <c r="Q171" s="183">
        <v>0</v>
      </c>
      <c r="R171" s="183">
        <f t="shared" si="32"/>
        <v>0</v>
      </c>
      <c r="S171" s="183">
        <v>0</v>
      </c>
      <c r="T171" s="184">
        <f t="shared" si="3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22</v>
      </c>
      <c r="AT171" s="185" t="s">
        <v>129</v>
      </c>
      <c r="AU171" s="185" t="s">
        <v>83</v>
      </c>
      <c r="AY171" s="18" t="s">
        <v>127</v>
      </c>
      <c r="BE171" s="186">
        <f t="shared" si="34"/>
        <v>0</v>
      </c>
      <c r="BF171" s="186">
        <f t="shared" si="35"/>
        <v>0</v>
      </c>
      <c r="BG171" s="186">
        <f t="shared" si="36"/>
        <v>0</v>
      </c>
      <c r="BH171" s="186">
        <f t="shared" si="37"/>
        <v>0</v>
      </c>
      <c r="BI171" s="186">
        <f t="shared" si="38"/>
        <v>0</v>
      </c>
      <c r="BJ171" s="18" t="s">
        <v>22</v>
      </c>
      <c r="BK171" s="186">
        <f t="shared" si="39"/>
        <v>0</v>
      </c>
      <c r="BL171" s="18" t="s">
        <v>22</v>
      </c>
      <c r="BM171" s="185" t="s">
        <v>428</v>
      </c>
    </row>
    <row r="172" spans="1:65" s="2" customFormat="1" ht="14.45" customHeight="1">
      <c r="A172" s="35"/>
      <c r="B172" s="36"/>
      <c r="C172" s="214" t="s">
        <v>429</v>
      </c>
      <c r="D172" s="214" t="s">
        <v>162</v>
      </c>
      <c r="E172" s="215" t="s">
        <v>430</v>
      </c>
      <c r="F172" s="216" t="s">
        <v>431</v>
      </c>
      <c r="G172" s="217" t="s">
        <v>159</v>
      </c>
      <c r="H172" s="218">
        <v>10</v>
      </c>
      <c r="I172" s="219"/>
      <c r="J172" s="220">
        <f t="shared" si="30"/>
        <v>0</v>
      </c>
      <c r="K172" s="216" t="s">
        <v>133</v>
      </c>
      <c r="L172" s="221"/>
      <c r="M172" s="222" t="s">
        <v>20</v>
      </c>
      <c r="N172" s="223" t="s">
        <v>45</v>
      </c>
      <c r="O172" s="65"/>
      <c r="P172" s="183">
        <f t="shared" si="31"/>
        <v>0</v>
      </c>
      <c r="Q172" s="183">
        <v>0</v>
      </c>
      <c r="R172" s="183">
        <f t="shared" si="32"/>
        <v>0</v>
      </c>
      <c r="S172" s="183">
        <v>0</v>
      </c>
      <c r="T172" s="184">
        <f t="shared" si="3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83</v>
      </c>
      <c r="AT172" s="185" t="s">
        <v>162</v>
      </c>
      <c r="AU172" s="185" t="s">
        <v>83</v>
      </c>
      <c r="AY172" s="18" t="s">
        <v>127</v>
      </c>
      <c r="BE172" s="186">
        <f t="shared" si="34"/>
        <v>0</v>
      </c>
      <c r="BF172" s="186">
        <f t="shared" si="35"/>
        <v>0</v>
      </c>
      <c r="BG172" s="186">
        <f t="shared" si="36"/>
        <v>0</v>
      </c>
      <c r="BH172" s="186">
        <f t="shared" si="37"/>
        <v>0</v>
      </c>
      <c r="BI172" s="186">
        <f t="shared" si="38"/>
        <v>0</v>
      </c>
      <c r="BJ172" s="18" t="s">
        <v>22</v>
      </c>
      <c r="BK172" s="186">
        <f t="shared" si="39"/>
        <v>0</v>
      </c>
      <c r="BL172" s="18" t="s">
        <v>22</v>
      </c>
      <c r="BM172" s="185" t="s">
        <v>432</v>
      </c>
    </row>
    <row r="173" spans="1:65" s="2" customFormat="1" ht="14.45" customHeight="1">
      <c r="A173" s="35"/>
      <c r="B173" s="36"/>
      <c r="C173" s="174" t="s">
        <v>433</v>
      </c>
      <c r="D173" s="174" t="s">
        <v>129</v>
      </c>
      <c r="E173" s="175" t="s">
        <v>434</v>
      </c>
      <c r="F173" s="176" t="s">
        <v>435</v>
      </c>
      <c r="G173" s="177" t="s">
        <v>177</v>
      </c>
      <c r="H173" s="178">
        <v>1</v>
      </c>
      <c r="I173" s="179"/>
      <c r="J173" s="180">
        <f t="shared" si="30"/>
        <v>0</v>
      </c>
      <c r="K173" s="176" t="s">
        <v>133</v>
      </c>
      <c r="L173" s="40"/>
      <c r="M173" s="181" t="s">
        <v>20</v>
      </c>
      <c r="N173" s="182" t="s">
        <v>45</v>
      </c>
      <c r="O173" s="65"/>
      <c r="P173" s="183">
        <f t="shared" si="31"/>
        <v>0</v>
      </c>
      <c r="Q173" s="183">
        <v>0</v>
      </c>
      <c r="R173" s="183">
        <f t="shared" si="32"/>
        <v>0</v>
      </c>
      <c r="S173" s="183">
        <v>0</v>
      </c>
      <c r="T173" s="184">
        <f t="shared" si="3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22</v>
      </c>
      <c r="AT173" s="185" t="s">
        <v>129</v>
      </c>
      <c r="AU173" s="185" t="s">
        <v>83</v>
      </c>
      <c r="AY173" s="18" t="s">
        <v>127</v>
      </c>
      <c r="BE173" s="186">
        <f t="shared" si="34"/>
        <v>0</v>
      </c>
      <c r="BF173" s="186">
        <f t="shared" si="35"/>
        <v>0</v>
      </c>
      <c r="BG173" s="186">
        <f t="shared" si="36"/>
        <v>0</v>
      </c>
      <c r="BH173" s="186">
        <f t="shared" si="37"/>
        <v>0</v>
      </c>
      <c r="BI173" s="186">
        <f t="shared" si="38"/>
        <v>0</v>
      </c>
      <c r="BJ173" s="18" t="s">
        <v>22</v>
      </c>
      <c r="BK173" s="186">
        <f t="shared" si="39"/>
        <v>0</v>
      </c>
      <c r="BL173" s="18" t="s">
        <v>22</v>
      </c>
      <c r="BM173" s="185" t="s">
        <v>436</v>
      </c>
    </row>
    <row r="174" spans="1:65" s="2" customFormat="1" ht="24.2" customHeight="1">
      <c r="A174" s="35"/>
      <c r="B174" s="36"/>
      <c r="C174" s="174" t="s">
        <v>437</v>
      </c>
      <c r="D174" s="174" t="s">
        <v>129</v>
      </c>
      <c r="E174" s="175" t="s">
        <v>438</v>
      </c>
      <c r="F174" s="176" t="s">
        <v>439</v>
      </c>
      <c r="G174" s="177" t="s">
        <v>177</v>
      </c>
      <c r="H174" s="178">
        <v>40</v>
      </c>
      <c r="I174" s="179"/>
      <c r="J174" s="180">
        <f t="shared" si="30"/>
        <v>0</v>
      </c>
      <c r="K174" s="176" t="s">
        <v>133</v>
      </c>
      <c r="L174" s="40"/>
      <c r="M174" s="181" t="s">
        <v>20</v>
      </c>
      <c r="N174" s="182" t="s">
        <v>45</v>
      </c>
      <c r="O174" s="65"/>
      <c r="P174" s="183">
        <f t="shared" si="31"/>
        <v>0</v>
      </c>
      <c r="Q174" s="183">
        <v>0</v>
      </c>
      <c r="R174" s="183">
        <f t="shared" si="32"/>
        <v>0</v>
      </c>
      <c r="S174" s="183">
        <v>0</v>
      </c>
      <c r="T174" s="184">
        <f t="shared" si="3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22</v>
      </c>
      <c r="AT174" s="185" t="s">
        <v>129</v>
      </c>
      <c r="AU174" s="185" t="s">
        <v>83</v>
      </c>
      <c r="AY174" s="18" t="s">
        <v>127</v>
      </c>
      <c r="BE174" s="186">
        <f t="shared" si="34"/>
        <v>0</v>
      </c>
      <c r="BF174" s="186">
        <f t="shared" si="35"/>
        <v>0</v>
      </c>
      <c r="BG174" s="186">
        <f t="shared" si="36"/>
        <v>0</v>
      </c>
      <c r="BH174" s="186">
        <f t="shared" si="37"/>
        <v>0</v>
      </c>
      <c r="BI174" s="186">
        <f t="shared" si="38"/>
        <v>0</v>
      </c>
      <c r="BJ174" s="18" t="s">
        <v>22</v>
      </c>
      <c r="BK174" s="186">
        <f t="shared" si="39"/>
        <v>0</v>
      </c>
      <c r="BL174" s="18" t="s">
        <v>22</v>
      </c>
      <c r="BM174" s="185" t="s">
        <v>440</v>
      </c>
    </row>
    <row r="175" spans="1:65" s="2" customFormat="1" ht="24.2" customHeight="1">
      <c r="A175" s="35"/>
      <c r="B175" s="36"/>
      <c r="C175" s="214" t="s">
        <v>441</v>
      </c>
      <c r="D175" s="214" t="s">
        <v>162</v>
      </c>
      <c r="E175" s="215" t="s">
        <v>442</v>
      </c>
      <c r="F175" s="216" t="s">
        <v>443</v>
      </c>
      <c r="G175" s="217" t="s">
        <v>177</v>
      </c>
      <c r="H175" s="218">
        <v>40</v>
      </c>
      <c r="I175" s="219"/>
      <c r="J175" s="220">
        <f t="shared" si="30"/>
        <v>0</v>
      </c>
      <c r="K175" s="216" t="s">
        <v>133</v>
      </c>
      <c r="L175" s="221"/>
      <c r="M175" s="222" t="s">
        <v>20</v>
      </c>
      <c r="N175" s="223" t="s">
        <v>45</v>
      </c>
      <c r="O175" s="65"/>
      <c r="P175" s="183">
        <f t="shared" si="31"/>
        <v>0</v>
      </c>
      <c r="Q175" s="183">
        <v>0</v>
      </c>
      <c r="R175" s="183">
        <f t="shared" si="32"/>
        <v>0</v>
      </c>
      <c r="S175" s="183">
        <v>0</v>
      </c>
      <c r="T175" s="184">
        <f t="shared" si="3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178</v>
      </c>
      <c r="AT175" s="185" t="s">
        <v>162</v>
      </c>
      <c r="AU175" s="185" t="s">
        <v>83</v>
      </c>
      <c r="AY175" s="18" t="s">
        <v>127</v>
      </c>
      <c r="BE175" s="186">
        <f t="shared" si="34"/>
        <v>0</v>
      </c>
      <c r="BF175" s="186">
        <f t="shared" si="35"/>
        <v>0</v>
      </c>
      <c r="BG175" s="186">
        <f t="shared" si="36"/>
        <v>0</v>
      </c>
      <c r="BH175" s="186">
        <f t="shared" si="37"/>
        <v>0</v>
      </c>
      <c r="BI175" s="186">
        <f t="shared" si="38"/>
        <v>0</v>
      </c>
      <c r="BJ175" s="18" t="s">
        <v>22</v>
      </c>
      <c r="BK175" s="186">
        <f t="shared" si="39"/>
        <v>0</v>
      </c>
      <c r="BL175" s="18" t="s">
        <v>178</v>
      </c>
      <c r="BM175" s="185" t="s">
        <v>444</v>
      </c>
    </row>
    <row r="176" spans="1:65" s="2" customFormat="1" ht="14.45" customHeight="1">
      <c r="A176" s="35"/>
      <c r="B176" s="36"/>
      <c r="C176" s="174" t="s">
        <v>445</v>
      </c>
      <c r="D176" s="174" t="s">
        <v>129</v>
      </c>
      <c r="E176" s="175" t="s">
        <v>446</v>
      </c>
      <c r="F176" s="176" t="s">
        <v>447</v>
      </c>
      <c r="G176" s="177" t="s">
        <v>177</v>
      </c>
      <c r="H176" s="178">
        <v>1</v>
      </c>
      <c r="I176" s="179"/>
      <c r="J176" s="180">
        <f t="shared" si="30"/>
        <v>0</v>
      </c>
      <c r="K176" s="176" t="s">
        <v>133</v>
      </c>
      <c r="L176" s="40"/>
      <c r="M176" s="181" t="s">
        <v>20</v>
      </c>
      <c r="N176" s="182" t="s">
        <v>45</v>
      </c>
      <c r="O176" s="65"/>
      <c r="P176" s="183">
        <f t="shared" si="31"/>
        <v>0</v>
      </c>
      <c r="Q176" s="183">
        <v>0</v>
      </c>
      <c r="R176" s="183">
        <f t="shared" si="32"/>
        <v>0</v>
      </c>
      <c r="S176" s="183">
        <v>0</v>
      </c>
      <c r="T176" s="184">
        <f t="shared" si="3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22</v>
      </c>
      <c r="AT176" s="185" t="s">
        <v>129</v>
      </c>
      <c r="AU176" s="185" t="s">
        <v>83</v>
      </c>
      <c r="AY176" s="18" t="s">
        <v>127</v>
      </c>
      <c r="BE176" s="186">
        <f t="shared" si="34"/>
        <v>0</v>
      </c>
      <c r="BF176" s="186">
        <f t="shared" si="35"/>
        <v>0</v>
      </c>
      <c r="BG176" s="186">
        <f t="shared" si="36"/>
        <v>0</v>
      </c>
      <c r="BH176" s="186">
        <f t="shared" si="37"/>
        <v>0</v>
      </c>
      <c r="BI176" s="186">
        <f t="shared" si="38"/>
        <v>0</v>
      </c>
      <c r="BJ176" s="18" t="s">
        <v>22</v>
      </c>
      <c r="BK176" s="186">
        <f t="shared" si="39"/>
        <v>0</v>
      </c>
      <c r="BL176" s="18" t="s">
        <v>22</v>
      </c>
      <c r="BM176" s="185" t="s">
        <v>448</v>
      </c>
    </row>
    <row r="177" spans="1:65" s="2" customFormat="1" ht="24.2" customHeight="1">
      <c r="A177" s="35"/>
      <c r="B177" s="36"/>
      <c r="C177" s="174" t="s">
        <v>449</v>
      </c>
      <c r="D177" s="174" t="s">
        <v>129</v>
      </c>
      <c r="E177" s="175" t="s">
        <v>450</v>
      </c>
      <c r="F177" s="176" t="s">
        <v>451</v>
      </c>
      <c r="G177" s="177" t="s">
        <v>177</v>
      </c>
      <c r="H177" s="178">
        <v>1</v>
      </c>
      <c r="I177" s="179"/>
      <c r="J177" s="180">
        <f t="shared" si="30"/>
        <v>0</v>
      </c>
      <c r="K177" s="176" t="s">
        <v>133</v>
      </c>
      <c r="L177" s="40"/>
      <c r="M177" s="181" t="s">
        <v>20</v>
      </c>
      <c r="N177" s="182" t="s">
        <v>45</v>
      </c>
      <c r="O177" s="65"/>
      <c r="P177" s="183">
        <f t="shared" si="31"/>
        <v>0</v>
      </c>
      <c r="Q177" s="183">
        <v>0</v>
      </c>
      <c r="R177" s="183">
        <f t="shared" si="32"/>
        <v>0</v>
      </c>
      <c r="S177" s="183">
        <v>0</v>
      </c>
      <c r="T177" s="184">
        <f t="shared" si="3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22</v>
      </c>
      <c r="AT177" s="185" t="s">
        <v>129</v>
      </c>
      <c r="AU177" s="185" t="s">
        <v>83</v>
      </c>
      <c r="AY177" s="18" t="s">
        <v>127</v>
      </c>
      <c r="BE177" s="186">
        <f t="shared" si="34"/>
        <v>0</v>
      </c>
      <c r="BF177" s="186">
        <f t="shared" si="35"/>
        <v>0</v>
      </c>
      <c r="BG177" s="186">
        <f t="shared" si="36"/>
        <v>0</v>
      </c>
      <c r="BH177" s="186">
        <f t="shared" si="37"/>
        <v>0</v>
      </c>
      <c r="BI177" s="186">
        <f t="shared" si="38"/>
        <v>0</v>
      </c>
      <c r="BJ177" s="18" t="s">
        <v>22</v>
      </c>
      <c r="BK177" s="186">
        <f t="shared" si="39"/>
        <v>0</v>
      </c>
      <c r="BL177" s="18" t="s">
        <v>22</v>
      </c>
      <c r="BM177" s="185" t="s">
        <v>452</v>
      </c>
    </row>
    <row r="178" spans="1:65" s="2" customFormat="1" ht="24.2" customHeight="1">
      <c r="A178" s="35"/>
      <c r="B178" s="36"/>
      <c r="C178" s="174" t="s">
        <v>453</v>
      </c>
      <c r="D178" s="174" t="s">
        <v>129</v>
      </c>
      <c r="E178" s="175" t="s">
        <v>454</v>
      </c>
      <c r="F178" s="176" t="s">
        <v>455</v>
      </c>
      <c r="G178" s="177" t="s">
        <v>177</v>
      </c>
      <c r="H178" s="178">
        <v>2</v>
      </c>
      <c r="I178" s="179"/>
      <c r="J178" s="180">
        <f t="shared" si="30"/>
        <v>0</v>
      </c>
      <c r="K178" s="176" t="s">
        <v>133</v>
      </c>
      <c r="L178" s="40"/>
      <c r="M178" s="181" t="s">
        <v>20</v>
      </c>
      <c r="N178" s="182" t="s">
        <v>45</v>
      </c>
      <c r="O178" s="65"/>
      <c r="P178" s="183">
        <f t="shared" si="31"/>
        <v>0</v>
      </c>
      <c r="Q178" s="183">
        <v>0</v>
      </c>
      <c r="R178" s="183">
        <f t="shared" si="32"/>
        <v>0</v>
      </c>
      <c r="S178" s="183">
        <v>0</v>
      </c>
      <c r="T178" s="184">
        <f t="shared" si="3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22</v>
      </c>
      <c r="AT178" s="185" t="s">
        <v>129</v>
      </c>
      <c r="AU178" s="185" t="s">
        <v>83</v>
      </c>
      <c r="AY178" s="18" t="s">
        <v>127</v>
      </c>
      <c r="BE178" s="186">
        <f t="shared" si="34"/>
        <v>0</v>
      </c>
      <c r="BF178" s="186">
        <f t="shared" si="35"/>
        <v>0</v>
      </c>
      <c r="BG178" s="186">
        <f t="shared" si="36"/>
        <v>0</v>
      </c>
      <c r="BH178" s="186">
        <f t="shared" si="37"/>
        <v>0</v>
      </c>
      <c r="BI178" s="186">
        <f t="shared" si="38"/>
        <v>0</v>
      </c>
      <c r="BJ178" s="18" t="s">
        <v>22</v>
      </c>
      <c r="BK178" s="186">
        <f t="shared" si="39"/>
        <v>0</v>
      </c>
      <c r="BL178" s="18" t="s">
        <v>22</v>
      </c>
      <c r="BM178" s="185" t="s">
        <v>456</v>
      </c>
    </row>
    <row r="179" spans="1:65" s="2" customFormat="1" ht="37.9" customHeight="1">
      <c r="A179" s="35"/>
      <c r="B179" s="36"/>
      <c r="C179" s="214" t="s">
        <v>457</v>
      </c>
      <c r="D179" s="214" t="s">
        <v>162</v>
      </c>
      <c r="E179" s="215" t="s">
        <v>458</v>
      </c>
      <c r="F179" s="216" t="s">
        <v>459</v>
      </c>
      <c r="G179" s="217" t="s">
        <v>177</v>
      </c>
      <c r="H179" s="218">
        <v>2</v>
      </c>
      <c r="I179" s="219"/>
      <c r="J179" s="220">
        <f t="shared" si="30"/>
        <v>0</v>
      </c>
      <c r="K179" s="216" t="s">
        <v>133</v>
      </c>
      <c r="L179" s="221"/>
      <c r="M179" s="222" t="s">
        <v>20</v>
      </c>
      <c r="N179" s="223" t="s">
        <v>45</v>
      </c>
      <c r="O179" s="65"/>
      <c r="P179" s="183">
        <f t="shared" si="31"/>
        <v>0</v>
      </c>
      <c r="Q179" s="183">
        <v>0</v>
      </c>
      <c r="R179" s="183">
        <f t="shared" si="32"/>
        <v>0</v>
      </c>
      <c r="S179" s="183">
        <v>0</v>
      </c>
      <c r="T179" s="184">
        <f t="shared" si="3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178</v>
      </c>
      <c r="AT179" s="185" t="s">
        <v>162</v>
      </c>
      <c r="AU179" s="185" t="s">
        <v>83</v>
      </c>
      <c r="AY179" s="18" t="s">
        <v>127</v>
      </c>
      <c r="BE179" s="186">
        <f t="shared" si="34"/>
        <v>0</v>
      </c>
      <c r="BF179" s="186">
        <f t="shared" si="35"/>
        <v>0</v>
      </c>
      <c r="BG179" s="186">
        <f t="shared" si="36"/>
        <v>0</v>
      </c>
      <c r="BH179" s="186">
        <f t="shared" si="37"/>
        <v>0</v>
      </c>
      <c r="BI179" s="186">
        <f t="shared" si="38"/>
        <v>0</v>
      </c>
      <c r="BJ179" s="18" t="s">
        <v>22</v>
      </c>
      <c r="BK179" s="186">
        <f t="shared" si="39"/>
        <v>0</v>
      </c>
      <c r="BL179" s="18" t="s">
        <v>178</v>
      </c>
      <c r="BM179" s="185" t="s">
        <v>460</v>
      </c>
    </row>
    <row r="180" spans="1:65" s="2" customFormat="1" ht="14.45" customHeight="1">
      <c r="A180" s="35"/>
      <c r="B180" s="36"/>
      <c r="C180" s="174" t="s">
        <v>461</v>
      </c>
      <c r="D180" s="174" t="s">
        <v>129</v>
      </c>
      <c r="E180" s="175" t="s">
        <v>462</v>
      </c>
      <c r="F180" s="176" t="s">
        <v>463</v>
      </c>
      <c r="G180" s="177" t="s">
        <v>177</v>
      </c>
      <c r="H180" s="178">
        <v>1</v>
      </c>
      <c r="I180" s="179"/>
      <c r="J180" s="180">
        <f t="shared" si="30"/>
        <v>0</v>
      </c>
      <c r="K180" s="176" t="s">
        <v>133</v>
      </c>
      <c r="L180" s="40"/>
      <c r="M180" s="181" t="s">
        <v>20</v>
      </c>
      <c r="N180" s="182" t="s">
        <v>45</v>
      </c>
      <c r="O180" s="65"/>
      <c r="P180" s="183">
        <f t="shared" si="31"/>
        <v>0</v>
      </c>
      <c r="Q180" s="183">
        <v>0</v>
      </c>
      <c r="R180" s="183">
        <f t="shared" si="32"/>
        <v>0</v>
      </c>
      <c r="S180" s="183">
        <v>0</v>
      </c>
      <c r="T180" s="184">
        <f t="shared" si="3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22</v>
      </c>
      <c r="AT180" s="185" t="s">
        <v>129</v>
      </c>
      <c r="AU180" s="185" t="s">
        <v>83</v>
      </c>
      <c r="AY180" s="18" t="s">
        <v>127</v>
      </c>
      <c r="BE180" s="186">
        <f t="shared" si="34"/>
        <v>0</v>
      </c>
      <c r="BF180" s="186">
        <f t="shared" si="35"/>
        <v>0</v>
      </c>
      <c r="BG180" s="186">
        <f t="shared" si="36"/>
        <v>0</v>
      </c>
      <c r="BH180" s="186">
        <f t="shared" si="37"/>
        <v>0</v>
      </c>
      <c r="BI180" s="186">
        <f t="shared" si="38"/>
        <v>0</v>
      </c>
      <c r="BJ180" s="18" t="s">
        <v>22</v>
      </c>
      <c r="BK180" s="186">
        <f t="shared" si="39"/>
        <v>0</v>
      </c>
      <c r="BL180" s="18" t="s">
        <v>22</v>
      </c>
      <c r="BM180" s="185" t="s">
        <v>464</v>
      </c>
    </row>
    <row r="181" spans="1:65" s="2" customFormat="1" ht="49.15" customHeight="1">
      <c r="A181" s="35"/>
      <c r="B181" s="36"/>
      <c r="C181" s="174" t="s">
        <v>465</v>
      </c>
      <c r="D181" s="174" t="s">
        <v>129</v>
      </c>
      <c r="E181" s="175" t="s">
        <v>466</v>
      </c>
      <c r="F181" s="176" t="s">
        <v>467</v>
      </c>
      <c r="G181" s="177" t="s">
        <v>468</v>
      </c>
      <c r="H181" s="178">
        <v>1</v>
      </c>
      <c r="I181" s="179"/>
      <c r="J181" s="180">
        <f t="shared" si="30"/>
        <v>0</v>
      </c>
      <c r="K181" s="176" t="s">
        <v>367</v>
      </c>
      <c r="L181" s="40"/>
      <c r="M181" s="181" t="s">
        <v>20</v>
      </c>
      <c r="N181" s="182" t="s">
        <v>45</v>
      </c>
      <c r="O181" s="65"/>
      <c r="P181" s="183">
        <f t="shared" si="31"/>
        <v>0</v>
      </c>
      <c r="Q181" s="183">
        <v>0</v>
      </c>
      <c r="R181" s="183">
        <f t="shared" si="32"/>
        <v>0</v>
      </c>
      <c r="S181" s="183">
        <v>0</v>
      </c>
      <c r="T181" s="184">
        <f t="shared" si="3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22</v>
      </c>
      <c r="AT181" s="185" t="s">
        <v>129</v>
      </c>
      <c r="AU181" s="185" t="s">
        <v>83</v>
      </c>
      <c r="AY181" s="18" t="s">
        <v>127</v>
      </c>
      <c r="BE181" s="186">
        <f t="shared" si="34"/>
        <v>0</v>
      </c>
      <c r="BF181" s="186">
        <f t="shared" si="35"/>
        <v>0</v>
      </c>
      <c r="BG181" s="186">
        <f t="shared" si="36"/>
        <v>0</v>
      </c>
      <c r="BH181" s="186">
        <f t="shared" si="37"/>
        <v>0</v>
      </c>
      <c r="BI181" s="186">
        <f t="shared" si="38"/>
        <v>0</v>
      </c>
      <c r="BJ181" s="18" t="s">
        <v>22</v>
      </c>
      <c r="BK181" s="186">
        <f t="shared" si="39"/>
        <v>0</v>
      </c>
      <c r="BL181" s="18" t="s">
        <v>22</v>
      </c>
      <c r="BM181" s="185" t="s">
        <v>469</v>
      </c>
    </row>
    <row r="182" spans="1:65" s="12" customFormat="1" ht="22.9" customHeight="1">
      <c r="B182" s="158"/>
      <c r="C182" s="159"/>
      <c r="D182" s="160" t="s">
        <v>73</v>
      </c>
      <c r="E182" s="172" t="s">
        <v>145</v>
      </c>
      <c r="F182" s="172" t="s">
        <v>470</v>
      </c>
      <c r="G182" s="159"/>
      <c r="H182" s="159"/>
      <c r="I182" s="162"/>
      <c r="J182" s="173">
        <f>BK182</f>
        <v>0</v>
      </c>
      <c r="K182" s="159"/>
      <c r="L182" s="164"/>
      <c r="M182" s="165"/>
      <c r="N182" s="166"/>
      <c r="O182" s="166"/>
      <c r="P182" s="167">
        <f>SUM(P183:P238)</f>
        <v>0</v>
      </c>
      <c r="Q182" s="166"/>
      <c r="R182" s="167">
        <f>SUM(R183:R238)</f>
        <v>0</v>
      </c>
      <c r="S182" s="166"/>
      <c r="T182" s="168">
        <f>SUM(T183:T238)</f>
        <v>0</v>
      </c>
      <c r="AR182" s="169" t="s">
        <v>22</v>
      </c>
      <c r="AT182" s="170" t="s">
        <v>73</v>
      </c>
      <c r="AU182" s="170" t="s">
        <v>22</v>
      </c>
      <c r="AY182" s="169" t="s">
        <v>127</v>
      </c>
      <c r="BK182" s="171">
        <f>SUM(BK183:BK238)</f>
        <v>0</v>
      </c>
    </row>
    <row r="183" spans="1:65" s="2" customFormat="1" ht="24.2" customHeight="1">
      <c r="A183" s="35"/>
      <c r="B183" s="36"/>
      <c r="C183" s="174" t="s">
        <v>471</v>
      </c>
      <c r="D183" s="174" t="s">
        <v>129</v>
      </c>
      <c r="E183" s="175" t="s">
        <v>472</v>
      </c>
      <c r="F183" s="176" t="s">
        <v>473</v>
      </c>
      <c r="G183" s="177" t="s">
        <v>177</v>
      </c>
      <c r="H183" s="178">
        <v>2</v>
      </c>
      <c r="I183" s="179"/>
      <c r="J183" s="180">
        <f t="shared" ref="J183:J214" si="40">ROUND(I183*H183,2)</f>
        <v>0</v>
      </c>
      <c r="K183" s="176" t="s">
        <v>133</v>
      </c>
      <c r="L183" s="40"/>
      <c r="M183" s="181" t="s">
        <v>20</v>
      </c>
      <c r="N183" s="182" t="s">
        <v>45</v>
      </c>
      <c r="O183" s="65"/>
      <c r="P183" s="183">
        <f t="shared" ref="P183:P214" si="41">O183*H183</f>
        <v>0</v>
      </c>
      <c r="Q183" s="183">
        <v>0</v>
      </c>
      <c r="R183" s="183">
        <f t="shared" ref="R183:R214" si="42">Q183*H183</f>
        <v>0</v>
      </c>
      <c r="S183" s="183">
        <v>0</v>
      </c>
      <c r="T183" s="184">
        <f t="shared" ref="T183:T214" si="43"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22</v>
      </c>
      <c r="AT183" s="185" t="s">
        <v>129</v>
      </c>
      <c r="AU183" s="185" t="s">
        <v>83</v>
      </c>
      <c r="AY183" s="18" t="s">
        <v>127</v>
      </c>
      <c r="BE183" s="186">
        <f t="shared" ref="BE183:BE214" si="44">IF(N183="základní",J183,0)</f>
        <v>0</v>
      </c>
      <c r="BF183" s="186">
        <f t="shared" ref="BF183:BF214" si="45">IF(N183="snížená",J183,0)</f>
        <v>0</v>
      </c>
      <c r="BG183" s="186">
        <f t="shared" ref="BG183:BG214" si="46">IF(N183="zákl. přenesená",J183,0)</f>
        <v>0</v>
      </c>
      <c r="BH183" s="186">
        <f t="shared" ref="BH183:BH214" si="47">IF(N183="sníž. přenesená",J183,0)</f>
        <v>0</v>
      </c>
      <c r="BI183" s="186">
        <f t="shared" ref="BI183:BI214" si="48">IF(N183="nulová",J183,0)</f>
        <v>0</v>
      </c>
      <c r="BJ183" s="18" t="s">
        <v>22</v>
      </c>
      <c r="BK183" s="186">
        <f t="shared" ref="BK183:BK214" si="49">ROUND(I183*H183,2)</f>
        <v>0</v>
      </c>
      <c r="BL183" s="18" t="s">
        <v>22</v>
      </c>
      <c r="BM183" s="185" t="s">
        <v>474</v>
      </c>
    </row>
    <row r="184" spans="1:65" s="2" customFormat="1" ht="14.45" customHeight="1">
      <c r="A184" s="35"/>
      <c r="B184" s="36"/>
      <c r="C184" s="214" t="s">
        <v>475</v>
      </c>
      <c r="D184" s="214" t="s">
        <v>162</v>
      </c>
      <c r="E184" s="215" t="s">
        <v>476</v>
      </c>
      <c r="F184" s="216" t="s">
        <v>477</v>
      </c>
      <c r="G184" s="217" t="s">
        <v>177</v>
      </c>
      <c r="H184" s="218">
        <v>2</v>
      </c>
      <c r="I184" s="219"/>
      <c r="J184" s="220">
        <f t="shared" si="40"/>
        <v>0</v>
      </c>
      <c r="K184" s="216" t="s">
        <v>133</v>
      </c>
      <c r="L184" s="221"/>
      <c r="M184" s="222" t="s">
        <v>20</v>
      </c>
      <c r="N184" s="223" t="s">
        <v>45</v>
      </c>
      <c r="O184" s="65"/>
      <c r="P184" s="183">
        <f t="shared" si="41"/>
        <v>0</v>
      </c>
      <c r="Q184" s="183">
        <v>0</v>
      </c>
      <c r="R184" s="183">
        <f t="shared" si="42"/>
        <v>0</v>
      </c>
      <c r="S184" s="183">
        <v>0</v>
      </c>
      <c r="T184" s="184">
        <f t="shared" si="4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178</v>
      </c>
      <c r="AT184" s="185" t="s">
        <v>162</v>
      </c>
      <c r="AU184" s="185" t="s">
        <v>83</v>
      </c>
      <c r="AY184" s="18" t="s">
        <v>127</v>
      </c>
      <c r="BE184" s="186">
        <f t="shared" si="44"/>
        <v>0</v>
      </c>
      <c r="BF184" s="186">
        <f t="shared" si="45"/>
        <v>0</v>
      </c>
      <c r="BG184" s="186">
        <f t="shared" si="46"/>
        <v>0</v>
      </c>
      <c r="BH184" s="186">
        <f t="shared" si="47"/>
        <v>0</v>
      </c>
      <c r="BI184" s="186">
        <f t="shared" si="48"/>
        <v>0</v>
      </c>
      <c r="BJ184" s="18" t="s">
        <v>22</v>
      </c>
      <c r="BK184" s="186">
        <f t="shared" si="49"/>
        <v>0</v>
      </c>
      <c r="BL184" s="18" t="s">
        <v>178</v>
      </c>
      <c r="BM184" s="185" t="s">
        <v>478</v>
      </c>
    </row>
    <row r="185" spans="1:65" s="2" customFormat="1" ht="14.45" customHeight="1">
      <c r="A185" s="35"/>
      <c r="B185" s="36"/>
      <c r="C185" s="174" t="s">
        <v>479</v>
      </c>
      <c r="D185" s="174" t="s">
        <v>129</v>
      </c>
      <c r="E185" s="175" t="s">
        <v>480</v>
      </c>
      <c r="F185" s="176" t="s">
        <v>481</v>
      </c>
      <c r="G185" s="177" t="s">
        <v>177</v>
      </c>
      <c r="H185" s="178">
        <v>1</v>
      </c>
      <c r="I185" s="179"/>
      <c r="J185" s="180">
        <f t="shared" si="40"/>
        <v>0</v>
      </c>
      <c r="K185" s="176" t="s">
        <v>133</v>
      </c>
      <c r="L185" s="40"/>
      <c r="M185" s="181" t="s">
        <v>20</v>
      </c>
      <c r="N185" s="182" t="s">
        <v>45</v>
      </c>
      <c r="O185" s="65"/>
      <c r="P185" s="183">
        <f t="shared" si="41"/>
        <v>0</v>
      </c>
      <c r="Q185" s="183">
        <v>0</v>
      </c>
      <c r="R185" s="183">
        <f t="shared" si="42"/>
        <v>0</v>
      </c>
      <c r="S185" s="183">
        <v>0</v>
      </c>
      <c r="T185" s="184">
        <f t="shared" si="4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22</v>
      </c>
      <c r="AT185" s="185" t="s">
        <v>129</v>
      </c>
      <c r="AU185" s="185" t="s">
        <v>83</v>
      </c>
      <c r="AY185" s="18" t="s">
        <v>127</v>
      </c>
      <c r="BE185" s="186">
        <f t="shared" si="44"/>
        <v>0</v>
      </c>
      <c r="BF185" s="186">
        <f t="shared" si="45"/>
        <v>0</v>
      </c>
      <c r="BG185" s="186">
        <f t="shared" si="46"/>
        <v>0</v>
      </c>
      <c r="BH185" s="186">
        <f t="shared" si="47"/>
        <v>0</v>
      </c>
      <c r="BI185" s="186">
        <f t="shared" si="48"/>
        <v>0</v>
      </c>
      <c r="BJ185" s="18" t="s">
        <v>22</v>
      </c>
      <c r="BK185" s="186">
        <f t="shared" si="49"/>
        <v>0</v>
      </c>
      <c r="BL185" s="18" t="s">
        <v>22</v>
      </c>
      <c r="BM185" s="185" t="s">
        <v>482</v>
      </c>
    </row>
    <row r="186" spans="1:65" s="2" customFormat="1" ht="24.2" customHeight="1">
      <c r="A186" s="35"/>
      <c r="B186" s="36"/>
      <c r="C186" s="214" t="s">
        <v>483</v>
      </c>
      <c r="D186" s="214" t="s">
        <v>162</v>
      </c>
      <c r="E186" s="215" t="s">
        <v>484</v>
      </c>
      <c r="F186" s="216" t="s">
        <v>485</v>
      </c>
      <c r="G186" s="217" t="s">
        <v>177</v>
      </c>
      <c r="H186" s="218">
        <v>1</v>
      </c>
      <c r="I186" s="219"/>
      <c r="J186" s="220">
        <f t="shared" si="40"/>
        <v>0</v>
      </c>
      <c r="K186" s="216" t="s">
        <v>133</v>
      </c>
      <c r="L186" s="221"/>
      <c r="M186" s="222" t="s">
        <v>20</v>
      </c>
      <c r="N186" s="223" t="s">
        <v>45</v>
      </c>
      <c r="O186" s="65"/>
      <c r="P186" s="183">
        <f t="shared" si="41"/>
        <v>0</v>
      </c>
      <c r="Q186" s="183">
        <v>0</v>
      </c>
      <c r="R186" s="183">
        <f t="shared" si="42"/>
        <v>0</v>
      </c>
      <c r="S186" s="183">
        <v>0</v>
      </c>
      <c r="T186" s="184">
        <f t="shared" si="4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83</v>
      </c>
      <c r="AT186" s="185" t="s">
        <v>162</v>
      </c>
      <c r="AU186" s="185" t="s">
        <v>83</v>
      </c>
      <c r="AY186" s="18" t="s">
        <v>127</v>
      </c>
      <c r="BE186" s="186">
        <f t="shared" si="44"/>
        <v>0</v>
      </c>
      <c r="BF186" s="186">
        <f t="shared" si="45"/>
        <v>0</v>
      </c>
      <c r="BG186" s="186">
        <f t="shared" si="46"/>
        <v>0</v>
      </c>
      <c r="BH186" s="186">
        <f t="shared" si="47"/>
        <v>0</v>
      </c>
      <c r="BI186" s="186">
        <f t="shared" si="48"/>
        <v>0</v>
      </c>
      <c r="BJ186" s="18" t="s">
        <v>22</v>
      </c>
      <c r="BK186" s="186">
        <f t="shared" si="49"/>
        <v>0</v>
      </c>
      <c r="BL186" s="18" t="s">
        <v>22</v>
      </c>
      <c r="BM186" s="185" t="s">
        <v>486</v>
      </c>
    </row>
    <row r="187" spans="1:65" s="2" customFormat="1" ht="14.45" customHeight="1">
      <c r="A187" s="35"/>
      <c r="B187" s="36"/>
      <c r="C187" s="174" t="s">
        <v>487</v>
      </c>
      <c r="D187" s="174" t="s">
        <v>129</v>
      </c>
      <c r="E187" s="175" t="s">
        <v>488</v>
      </c>
      <c r="F187" s="176" t="s">
        <v>489</v>
      </c>
      <c r="G187" s="177" t="s">
        <v>177</v>
      </c>
      <c r="H187" s="178">
        <v>2</v>
      </c>
      <c r="I187" s="179"/>
      <c r="J187" s="180">
        <f t="shared" si="40"/>
        <v>0</v>
      </c>
      <c r="K187" s="176" t="s">
        <v>133</v>
      </c>
      <c r="L187" s="40"/>
      <c r="M187" s="181" t="s">
        <v>20</v>
      </c>
      <c r="N187" s="182" t="s">
        <v>45</v>
      </c>
      <c r="O187" s="65"/>
      <c r="P187" s="183">
        <f t="shared" si="41"/>
        <v>0</v>
      </c>
      <c r="Q187" s="183">
        <v>0</v>
      </c>
      <c r="R187" s="183">
        <f t="shared" si="42"/>
        <v>0</v>
      </c>
      <c r="S187" s="183">
        <v>0</v>
      </c>
      <c r="T187" s="184">
        <f t="shared" si="4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22</v>
      </c>
      <c r="AT187" s="185" t="s">
        <v>129</v>
      </c>
      <c r="AU187" s="185" t="s">
        <v>83</v>
      </c>
      <c r="AY187" s="18" t="s">
        <v>127</v>
      </c>
      <c r="BE187" s="186">
        <f t="shared" si="44"/>
        <v>0</v>
      </c>
      <c r="BF187" s="186">
        <f t="shared" si="45"/>
        <v>0</v>
      </c>
      <c r="BG187" s="186">
        <f t="shared" si="46"/>
        <v>0</v>
      </c>
      <c r="BH187" s="186">
        <f t="shared" si="47"/>
        <v>0</v>
      </c>
      <c r="BI187" s="186">
        <f t="shared" si="48"/>
        <v>0</v>
      </c>
      <c r="BJ187" s="18" t="s">
        <v>22</v>
      </c>
      <c r="BK187" s="186">
        <f t="shared" si="49"/>
        <v>0</v>
      </c>
      <c r="BL187" s="18" t="s">
        <v>22</v>
      </c>
      <c r="BM187" s="185" t="s">
        <v>490</v>
      </c>
    </row>
    <row r="188" spans="1:65" s="2" customFormat="1" ht="24.2" customHeight="1">
      <c r="A188" s="35"/>
      <c r="B188" s="36"/>
      <c r="C188" s="174" t="s">
        <v>491</v>
      </c>
      <c r="D188" s="174" t="s">
        <v>129</v>
      </c>
      <c r="E188" s="175" t="s">
        <v>492</v>
      </c>
      <c r="F188" s="176" t="s">
        <v>493</v>
      </c>
      <c r="G188" s="177" t="s">
        <v>177</v>
      </c>
      <c r="H188" s="178">
        <v>2</v>
      </c>
      <c r="I188" s="179"/>
      <c r="J188" s="180">
        <f t="shared" si="40"/>
        <v>0</v>
      </c>
      <c r="K188" s="176" t="s">
        <v>367</v>
      </c>
      <c r="L188" s="40"/>
      <c r="M188" s="181" t="s">
        <v>20</v>
      </c>
      <c r="N188" s="182" t="s">
        <v>45</v>
      </c>
      <c r="O188" s="65"/>
      <c r="P188" s="183">
        <f t="shared" si="41"/>
        <v>0</v>
      </c>
      <c r="Q188" s="183">
        <v>0</v>
      </c>
      <c r="R188" s="183">
        <f t="shared" si="42"/>
        <v>0</v>
      </c>
      <c r="S188" s="183">
        <v>0</v>
      </c>
      <c r="T188" s="184">
        <f t="shared" si="4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22</v>
      </c>
      <c r="AT188" s="185" t="s">
        <v>129</v>
      </c>
      <c r="AU188" s="185" t="s">
        <v>83</v>
      </c>
      <c r="AY188" s="18" t="s">
        <v>127</v>
      </c>
      <c r="BE188" s="186">
        <f t="shared" si="44"/>
        <v>0</v>
      </c>
      <c r="BF188" s="186">
        <f t="shared" si="45"/>
        <v>0</v>
      </c>
      <c r="BG188" s="186">
        <f t="shared" si="46"/>
        <v>0</v>
      </c>
      <c r="BH188" s="186">
        <f t="shared" si="47"/>
        <v>0</v>
      </c>
      <c r="BI188" s="186">
        <f t="shared" si="48"/>
        <v>0</v>
      </c>
      <c r="BJ188" s="18" t="s">
        <v>22</v>
      </c>
      <c r="BK188" s="186">
        <f t="shared" si="49"/>
        <v>0</v>
      </c>
      <c r="BL188" s="18" t="s">
        <v>22</v>
      </c>
      <c r="BM188" s="185" t="s">
        <v>494</v>
      </c>
    </row>
    <row r="189" spans="1:65" s="2" customFormat="1" ht="24.2" customHeight="1">
      <c r="A189" s="35"/>
      <c r="B189" s="36"/>
      <c r="C189" s="174" t="s">
        <v>495</v>
      </c>
      <c r="D189" s="174" t="s">
        <v>129</v>
      </c>
      <c r="E189" s="175" t="s">
        <v>496</v>
      </c>
      <c r="F189" s="176" t="s">
        <v>497</v>
      </c>
      <c r="G189" s="177" t="s">
        <v>177</v>
      </c>
      <c r="H189" s="178">
        <v>2</v>
      </c>
      <c r="I189" s="179"/>
      <c r="J189" s="180">
        <f t="shared" si="40"/>
        <v>0</v>
      </c>
      <c r="K189" s="176" t="s">
        <v>367</v>
      </c>
      <c r="L189" s="40"/>
      <c r="M189" s="181" t="s">
        <v>20</v>
      </c>
      <c r="N189" s="182" t="s">
        <v>45</v>
      </c>
      <c r="O189" s="65"/>
      <c r="P189" s="183">
        <f t="shared" si="41"/>
        <v>0</v>
      </c>
      <c r="Q189" s="183">
        <v>0</v>
      </c>
      <c r="R189" s="183">
        <f t="shared" si="42"/>
        <v>0</v>
      </c>
      <c r="S189" s="183">
        <v>0</v>
      </c>
      <c r="T189" s="184">
        <f t="shared" si="4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22</v>
      </c>
      <c r="AT189" s="185" t="s">
        <v>129</v>
      </c>
      <c r="AU189" s="185" t="s">
        <v>83</v>
      </c>
      <c r="AY189" s="18" t="s">
        <v>127</v>
      </c>
      <c r="BE189" s="186">
        <f t="shared" si="44"/>
        <v>0</v>
      </c>
      <c r="BF189" s="186">
        <f t="shared" si="45"/>
        <v>0</v>
      </c>
      <c r="BG189" s="186">
        <f t="shared" si="46"/>
        <v>0</v>
      </c>
      <c r="BH189" s="186">
        <f t="shared" si="47"/>
        <v>0</v>
      </c>
      <c r="BI189" s="186">
        <f t="shared" si="48"/>
        <v>0</v>
      </c>
      <c r="BJ189" s="18" t="s">
        <v>22</v>
      </c>
      <c r="BK189" s="186">
        <f t="shared" si="49"/>
        <v>0</v>
      </c>
      <c r="BL189" s="18" t="s">
        <v>22</v>
      </c>
      <c r="BM189" s="185" t="s">
        <v>498</v>
      </c>
    </row>
    <row r="190" spans="1:65" s="2" customFormat="1" ht="14.45" customHeight="1">
      <c r="A190" s="35"/>
      <c r="B190" s="36"/>
      <c r="C190" s="214" t="s">
        <v>499</v>
      </c>
      <c r="D190" s="214" t="s">
        <v>162</v>
      </c>
      <c r="E190" s="215" t="s">
        <v>500</v>
      </c>
      <c r="F190" s="216" t="s">
        <v>501</v>
      </c>
      <c r="G190" s="217" t="s">
        <v>177</v>
      </c>
      <c r="H190" s="218">
        <v>2</v>
      </c>
      <c r="I190" s="219"/>
      <c r="J190" s="220">
        <f t="shared" si="40"/>
        <v>0</v>
      </c>
      <c r="K190" s="216" t="s">
        <v>133</v>
      </c>
      <c r="L190" s="221"/>
      <c r="M190" s="222" t="s">
        <v>20</v>
      </c>
      <c r="N190" s="223" t="s">
        <v>45</v>
      </c>
      <c r="O190" s="65"/>
      <c r="P190" s="183">
        <f t="shared" si="41"/>
        <v>0</v>
      </c>
      <c r="Q190" s="183">
        <v>0</v>
      </c>
      <c r="R190" s="183">
        <f t="shared" si="42"/>
        <v>0</v>
      </c>
      <c r="S190" s="183">
        <v>0</v>
      </c>
      <c r="T190" s="184">
        <f t="shared" si="4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178</v>
      </c>
      <c r="AT190" s="185" t="s">
        <v>162</v>
      </c>
      <c r="AU190" s="185" t="s">
        <v>83</v>
      </c>
      <c r="AY190" s="18" t="s">
        <v>127</v>
      </c>
      <c r="BE190" s="186">
        <f t="shared" si="44"/>
        <v>0</v>
      </c>
      <c r="BF190" s="186">
        <f t="shared" si="45"/>
        <v>0</v>
      </c>
      <c r="BG190" s="186">
        <f t="shared" si="46"/>
        <v>0</v>
      </c>
      <c r="BH190" s="186">
        <f t="shared" si="47"/>
        <v>0</v>
      </c>
      <c r="BI190" s="186">
        <f t="shared" si="48"/>
        <v>0</v>
      </c>
      <c r="BJ190" s="18" t="s">
        <v>22</v>
      </c>
      <c r="BK190" s="186">
        <f t="shared" si="49"/>
        <v>0</v>
      </c>
      <c r="BL190" s="18" t="s">
        <v>178</v>
      </c>
      <c r="BM190" s="185" t="s">
        <v>502</v>
      </c>
    </row>
    <row r="191" spans="1:65" s="2" customFormat="1" ht="14.45" customHeight="1">
      <c r="A191" s="35"/>
      <c r="B191" s="36"/>
      <c r="C191" s="174" t="s">
        <v>503</v>
      </c>
      <c r="D191" s="174" t="s">
        <v>129</v>
      </c>
      <c r="E191" s="175" t="s">
        <v>504</v>
      </c>
      <c r="F191" s="176" t="s">
        <v>505</v>
      </c>
      <c r="G191" s="177" t="s">
        <v>177</v>
      </c>
      <c r="H191" s="178">
        <v>28</v>
      </c>
      <c r="I191" s="179"/>
      <c r="J191" s="180">
        <f t="shared" si="40"/>
        <v>0</v>
      </c>
      <c r="K191" s="176" t="s">
        <v>133</v>
      </c>
      <c r="L191" s="40"/>
      <c r="M191" s="181" t="s">
        <v>20</v>
      </c>
      <c r="N191" s="182" t="s">
        <v>45</v>
      </c>
      <c r="O191" s="65"/>
      <c r="P191" s="183">
        <f t="shared" si="41"/>
        <v>0</v>
      </c>
      <c r="Q191" s="183">
        <v>0</v>
      </c>
      <c r="R191" s="183">
        <f t="shared" si="42"/>
        <v>0</v>
      </c>
      <c r="S191" s="183">
        <v>0</v>
      </c>
      <c r="T191" s="184">
        <f t="shared" si="4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22</v>
      </c>
      <c r="AT191" s="185" t="s">
        <v>129</v>
      </c>
      <c r="AU191" s="185" t="s">
        <v>83</v>
      </c>
      <c r="AY191" s="18" t="s">
        <v>127</v>
      </c>
      <c r="BE191" s="186">
        <f t="shared" si="44"/>
        <v>0</v>
      </c>
      <c r="BF191" s="186">
        <f t="shared" si="45"/>
        <v>0</v>
      </c>
      <c r="BG191" s="186">
        <f t="shared" si="46"/>
        <v>0</v>
      </c>
      <c r="BH191" s="186">
        <f t="shared" si="47"/>
        <v>0</v>
      </c>
      <c r="BI191" s="186">
        <f t="shared" si="48"/>
        <v>0</v>
      </c>
      <c r="BJ191" s="18" t="s">
        <v>22</v>
      </c>
      <c r="BK191" s="186">
        <f t="shared" si="49"/>
        <v>0</v>
      </c>
      <c r="BL191" s="18" t="s">
        <v>22</v>
      </c>
      <c r="BM191" s="185" t="s">
        <v>506</v>
      </c>
    </row>
    <row r="192" spans="1:65" s="2" customFormat="1" ht="62.65" customHeight="1">
      <c r="A192" s="35"/>
      <c r="B192" s="36"/>
      <c r="C192" s="174" t="s">
        <v>507</v>
      </c>
      <c r="D192" s="174" t="s">
        <v>129</v>
      </c>
      <c r="E192" s="175" t="s">
        <v>508</v>
      </c>
      <c r="F192" s="176" t="s">
        <v>509</v>
      </c>
      <c r="G192" s="177" t="s">
        <v>177</v>
      </c>
      <c r="H192" s="178">
        <v>28</v>
      </c>
      <c r="I192" s="179"/>
      <c r="J192" s="180">
        <f t="shared" si="40"/>
        <v>0</v>
      </c>
      <c r="K192" s="176" t="s">
        <v>133</v>
      </c>
      <c r="L192" s="40"/>
      <c r="M192" s="181" t="s">
        <v>20</v>
      </c>
      <c r="N192" s="182" t="s">
        <v>45</v>
      </c>
      <c r="O192" s="65"/>
      <c r="P192" s="183">
        <f t="shared" si="41"/>
        <v>0</v>
      </c>
      <c r="Q192" s="183">
        <v>0</v>
      </c>
      <c r="R192" s="183">
        <f t="shared" si="42"/>
        <v>0</v>
      </c>
      <c r="S192" s="183">
        <v>0</v>
      </c>
      <c r="T192" s="184">
        <f t="shared" si="4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22</v>
      </c>
      <c r="AT192" s="185" t="s">
        <v>129</v>
      </c>
      <c r="AU192" s="185" t="s">
        <v>83</v>
      </c>
      <c r="AY192" s="18" t="s">
        <v>127</v>
      </c>
      <c r="BE192" s="186">
        <f t="shared" si="44"/>
        <v>0</v>
      </c>
      <c r="BF192" s="186">
        <f t="shared" si="45"/>
        <v>0</v>
      </c>
      <c r="BG192" s="186">
        <f t="shared" si="46"/>
        <v>0</v>
      </c>
      <c r="BH192" s="186">
        <f t="shared" si="47"/>
        <v>0</v>
      </c>
      <c r="BI192" s="186">
        <f t="shared" si="48"/>
        <v>0</v>
      </c>
      <c r="BJ192" s="18" t="s">
        <v>22</v>
      </c>
      <c r="BK192" s="186">
        <f t="shared" si="49"/>
        <v>0</v>
      </c>
      <c r="BL192" s="18" t="s">
        <v>22</v>
      </c>
      <c r="BM192" s="185" t="s">
        <v>510</v>
      </c>
    </row>
    <row r="193" spans="1:65" s="2" customFormat="1" ht="14.45" customHeight="1">
      <c r="A193" s="35"/>
      <c r="B193" s="36"/>
      <c r="C193" s="214" t="s">
        <v>511</v>
      </c>
      <c r="D193" s="214" t="s">
        <v>162</v>
      </c>
      <c r="E193" s="215" t="s">
        <v>512</v>
      </c>
      <c r="F193" s="216" t="s">
        <v>513</v>
      </c>
      <c r="G193" s="217" t="s">
        <v>177</v>
      </c>
      <c r="H193" s="218">
        <v>28</v>
      </c>
      <c r="I193" s="219"/>
      <c r="J193" s="220">
        <f t="shared" si="40"/>
        <v>0</v>
      </c>
      <c r="K193" s="216" t="s">
        <v>133</v>
      </c>
      <c r="L193" s="221"/>
      <c r="M193" s="222" t="s">
        <v>20</v>
      </c>
      <c r="N193" s="223" t="s">
        <v>45</v>
      </c>
      <c r="O193" s="65"/>
      <c r="P193" s="183">
        <f t="shared" si="41"/>
        <v>0</v>
      </c>
      <c r="Q193" s="183">
        <v>0</v>
      </c>
      <c r="R193" s="183">
        <f t="shared" si="42"/>
        <v>0</v>
      </c>
      <c r="S193" s="183">
        <v>0</v>
      </c>
      <c r="T193" s="184">
        <f t="shared" si="4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178</v>
      </c>
      <c r="AT193" s="185" t="s">
        <v>162</v>
      </c>
      <c r="AU193" s="185" t="s">
        <v>83</v>
      </c>
      <c r="AY193" s="18" t="s">
        <v>127</v>
      </c>
      <c r="BE193" s="186">
        <f t="shared" si="44"/>
        <v>0</v>
      </c>
      <c r="BF193" s="186">
        <f t="shared" si="45"/>
        <v>0</v>
      </c>
      <c r="BG193" s="186">
        <f t="shared" si="46"/>
        <v>0</v>
      </c>
      <c r="BH193" s="186">
        <f t="shared" si="47"/>
        <v>0</v>
      </c>
      <c r="BI193" s="186">
        <f t="shared" si="48"/>
        <v>0</v>
      </c>
      <c r="BJ193" s="18" t="s">
        <v>22</v>
      </c>
      <c r="BK193" s="186">
        <f t="shared" si="49"/>
        <v>0</v>
      </c>
      <c r="BL193" s="18" t="s">
        <v>178</v>
      </c>
      <c r="BM193" s="185" t="s">
        <v>514</v>
      </c>
    </row>
    <row r="194" spans="1:65" s="2" customFormat="1" ht="14.45" customHeight="1">
      <c r="A194" s="35"/>
      <c r="B194" s="36"/>
      <c r="C194" s="214" t="s">
        <v>515</v>
      </c>
      <c r="D194" s="214" t="s">
        <v>162</v>
      </c>
      <c r="E194" s="215" t="s">
        <v>516</v>
      </c>
      <c r="F194" s="216" t="s">
        <v>517</v>
      </c>
      <c r="G194" s="217" t="s">
        <v>177</v>
      </c>
      <c r="H194" s="218">
        <v>28</v>
      </c>
      <c r="I194" s="219"/>
      <c r="J194" s="220">
        <f t="shared" si="40"/>
        <v>0</v>
      </c>
      <c r="K194" s="216" t="s">
        <v>133</v>
      </c>
      <c r="L194" s="221"/>
      <c r="M194" s="222" t="s">
        <v>20</v>
      </c>
      <c r="N194" s="223" t="s">
        <v>45</v>
      </c>
      <c r="O194" s="65"/>
      <c r="P194" s="183">
        <f t="shared" si="41"/>
        <v>0</v>
      </c>
      <c r="Q194" s="183">
        <v>0</v>
      </c>
      <c r="R194" s="183">
        <f t="shared" si="42"/>
        <v>0</v>
      </c>
      <c r="S194" s="183">
        <v>0</v>
      </c>
      <c r="T194" s="184">
        <f t="shared" si="4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83</v>
      </c>
      <c r="AT194" s="185" t="s">
        <v>162</v>
      </c>
      <c r="AU194" s="185" t="s">
        <v>83</v>
      </c>
      <c r="AY194" s="18" t="s">
        <v>127</v>
      </c>
      <c r="BE194" s="186">
        <f t="shared" si="44"/>
        <v>0</v>
      </c>
      <c r="BF194" s="186">
        <f t="shared" si="45"/>
        <v>0</v>
      </c>
      <c r="BG194" s="186">
        <f t="shared" si="46"/>
        <v>0</v>
      </c>
      <c r="BH194" s="186">
        <f t="shared" si="47"/>
        <v>0</v>
      </c>
      <c r="BI194" s="186">
        <f t="shared" si="48"/>
        <v>0</v>
      </c>
      <c r="BJ194" s="18" t="s">
        <v>22</v>
      </c>
      <c r="BK194" s="186">
        <f t="shared" si="49"/>
        <v>0</v>
      </c>
      <c r="BL194" s="18" t="s">
        <v>22</v>
      </c>
      <c r="BM194" s="185" t="s">
        <v>518</v>
      </c>
    </row>
    <row r="195" spans="1:65" s="2" customFormat="1" ht="14.45" customHeight="1">
      <c r="A195" s="35"/>
      <c r="B195" s="36"/>
      <c r="C195" s="174" t="s">
        <v>519</v>
      </c>
      <c r="D195" s="174" t="s">
        <v>129</v>
      </c>
      <c r="E195" s="175" t="s">
        <v>520</v>
      </c>
      <c r="F195" s="176" t="s">
        <v>521</v>
      </c>
      <c r="G195" s="177" t="s">
        <v>177</v>
      </c>
      <c r="H195" s="178">
        <v>40</v>
      </c>
      <c r="I195" s="179"/>
      <c r="J195" s="180">
        <f t="shared" si="40"/>
        <v>0</v>
      </c>
      <c r="K195" s="176" t="s">
        <v>133</v>
      </c>
      <c r="L195" s="40"/>
      <c r="M195" s="181" t="s">
        <v>20</v>
      </c>
      <c r="N195" s="182" t="s">
        <v>45</v>
      </c>
      <c r="O195" s="65"/>
      <c r="P195" s="183">
        <f t="shared" si="41"/>
        <v>0</v>
      </c>
      <c r="Q195" s="183">
        <v>0</v>
      </c>
      <c r="R195" s="183">
        <f t="shared" si="42"/>
        <v>0</v>
      </c>
      <c r="S195" s="183">
        <v>0</v>
      </c>
      <c r="T195" s="184">
        <f t="shared" si="4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22</v>
      </c>
      <c r="AT195" s="185" t="s">
        <v>129</v>
      </c>
      <c r="AU195" s="185" t="s">
        <v>83</v>
      </c>
      <c r="AY195" s="18" t="s">
        <v>127</v>
      </c>
      <c r="BE195" s="186">
        <f t="shared" si="44"/>
        <v>0</v>
      </c>
      <c r="BF195" s="186">
        <f t="shared" si="45"/>
        <v>0</v>
      </c>
      <c r="BG195" s="186">
        <f t="shared" si="46"/>
        <v>0</v>
      </c>
      <c r="BH195" s="186">
        <f t="shared" si="47"/>
        <v>0</v>
      </c>
      <c r="BI195" s="186">
        <f t="shared" si="48"/>
        <v>0</v>
      </c>
      <c r="BJ195" s="18" t="s">
        <v>22</v>
      </c>
      <c r="BK195" s="186">
        <f t="shared" si="49"/>
        <v>0</v>
      </c>
      <c r="BL195" s="18" t="s">
        <v>22</v>
      </c>
      <c r="BM195" s="185" t="s">
        <v>522</v>
      </c>
    </row>
    <row r="196" spans="1:65" s="2" customFormat="1" ht="37.9" customHeight="1">
      <c r="A196" s="35"/>
      <c r="B196" s="36"/>
      <c r="C196" s="174" t="s">
        <v>523</v>
      </c>
      <c r="D196" s="174" t="s">
        <v>129</v>
      </c>
      <c r="E196" s="175" t="s">
        <v>524</v>
      </c>
      <c r="F196" s="176" t="s">
        <v>525</v>
      </c>
      <c r="G196" s="177" t="s">
        <v>177</v>
      </c>
      <c r="H196" s="178">
        <v>40</v>
      </c>
      <c r="I196" s="179"/>
      <c r="J196" s="180">
        <f t="shared" si="40"/>
        <v>0</v>
      </c>
      <c r="K196" s="176" t="s">
        <v>133</v>
      </c>
      <c r="L196" s="40"/>
      <c r="M196" s="181" t="s">
        <v>20</v>
      </c>
      <c r="N196" s="182" t="s">
        <v>45</v>
      </c>
      <c r="O196" s="65"/>
      <c r="P196" s="183">
        <f t="shared" si="41"/>
        <v>0</v>
      </c>
      <c r="Q196" s="183">
        <v>0</v>
      </c>
      <c r="R196" s="183">
        <f t="shared" si="42"/>
        <v>0</v>
      </c>
      <c r="S196" s="183">
        <v>0</v>
      </c>
      <c r="T196" s="184">
        <f t="shared" si="4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22</v>
      </c>
      <c r="AT196" s="185" t="s">
        <v>129</v>
      </c>
      <c r="AU196" s="185" t="s">
        <v>83</v>
      </c>
      <c r="AY196" s="18" t="s">
        <v>127</v>
      </c>
      <c r="BE196" s="186">
        <f t="shared" si="44"/>
        <v>0</v>
      </c>
      <c r="BF196" s="186">
        <f t="shared" si="45"/>
        <v>0</v>
      </c>
      <c r="BG196" s="186">
        <f t="shared" si="46"/>
        <v>0</v>
      </c>
      <c r="BH196" s="186">
        <f t="shared" si="47"/>
        <v>0</v>
      </c>
      <c r="BI196" s="186">
        <f t="shared" si="48"/>
        <v>0</v>
      </c>
      <c r="BJ196" s="18" t="s">
        <v>22</v>
      </c>
      <c r="BK196" s="186">
        <f t="shared" si="49"/>
        <v>0</v>
      </c>
      <c r="BL196" s="18" t="s">
        <v>22</v>
      </c>
      <c r="BM196" s="185" t="s">
        <v>526</v>
      </c>
    </row>
    <row r="197" spans="1:65" s="2" customFormat="1" ht="14.45" customHeight="1">
      <c r="A197" s="35"/>
      <c r="B197" s="36"/>
      <c r="C197" s="174" t="s">
        <v>527</v>
      </c>
      <c r="D197" s="174" t="s">
        <v>129</v>
      </c>
      <c r="E197" s="175" t="s">
        <v>528</v>
      </c>
      <c r="F197" s="176" t="s">
        <v>529</v>
      </c>
      <c r="G197" s="177" t="s">
        <v>177</v>
      </c>
      <c r="H197" s="178">
        <v>28</v>
      </c>
      <c r="I197" s="179"/>
      <c r="J197" s="180">
        <f t="shared" si="40"/>
        <v>0</v>
      </c>
      <c r="K197" s="176" t="s">
        <v>133</v>
      </c>
      <c r="L197" s="40"/>
      <c r="M197" s="181" t="s">
        <v>20</v>
      </c>
      <c r="N197" s="182" t="s">
        <v>45</v>
      </c>
      <c r="O197" s="65"/>
      <c r="P197" s="183">
        <f t="shared" si="41"/>
        <v>0</v>
      </c>
      <c r="Q197" s="183">
        <v>0</v>
      </c>
      <c r="R197" s="183">
        <f t="shared" si="42"/>
        <v>0</v>
      </c>
      <c r="S197" s="183">
        <v>0</v>
      </c>
      <c r="T197" s="184">
        <f t="shared" si="4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22</v>
      </c>
      <c r="AT197" s="185" t="s">
        <v>129</v>
      </c>
      <c r="AU197" s="185" t="s">
        <v>83</v>
      </c>
      <c r="AY197" s="18" t="s">
        <v>127</v>
      </c>
      <c r="BE197" s="186">
        <f t="shared" si="44"/>
        <v>0</v>
      </c>
      <c r="BF197" s="186">
        <f t="shared" si="45"/>
        <v>0</v>
      </c>
      <c r="BG197" s="186">
        <f t="shared" si="46"/>
        <v>0</v>
      </c>
      <c r="BH197" s="186">
        <f t="shared" si="47"/>
        <v>0</v>
      </c>
      <c r="BI197" s="186">
        <f t="shared" si="48"/>
        <v>0</v>
      </c>
      <c r="BJ197" s="18" t="s">
        <v>22</v>
      </c>
      <c r="BK197" s="186">
        <f t="shared" si="49"/>
        <v>0</v>
      </c>
      <c r="BL197" s="18" t="s">
        <v>22</v>
      </c>
      <c r="BM197" s="185" t="s">
        <v>530</v>
      </c>
    </row>
    <row r="198" spans="1:65" s="2" customFormat="1" ht="37.9" customHeight="1">
      <c r="A198" s="35"/>
      <c r="B198" s="36"/>
      <c r="C198" s="174" t="s">
        <v>531</v>
      </c>
      <c r="D198" s="174" t="s">
        <v>129</v>
      </c>
      <c r="E198" s="175" t="s">
        <v>532</v>
      </c>
      <c r="F198" s="176" t="s">
        <v>533</v>
      </c>
      <c r="G198" s="177" t="s">
        <v>177</v>
      </c>
      <c r="H198" s="178">
        <v>28</v>
      </c>
      <c r="I198" s="179"/>
      <c r="J198" s="180">
        <f t="shared" si="40"/>
        <v>0</v>
      </c>
      <c r="K198" s="176" t="s">
        <v>133</v>
      </c>
      <c r="L198" s="40"/>
      <c r="M198" s="181" t="s">
        <v>20</v>
      </c>
      <c r="N198" s="182" t="s">
        <v>45</v>
      </c>
      <c r="O198" s="65"/>
      <c r="P198" s="183">
        <f t="shared" si="41"/>
        <v>0</v>
      </c>
      <c r="Q198" s="183">
        <v>0</v>
      </c>
      <c r="R198" s="183">
        <f t="shared" si="42"/>
        <v>0</v>
      </c>
      <c r="S198" s="183">
        <v>0</v>
      </c>
      <c r="T198" s="184">
        <f t="shared" si="4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22</v>
      </c>
      <c r="AT198" s="185" t="s">
        <v>129</v>
      </c>
      <c r="AU198" s="185" t="s">
        <v>83</v>
      </c>
      <c r="AY198" s="18" t="s">
        <v>127</v>
      </c>
      <c r="BE198" s="186">
        <f t="shared" si="44"/>
        <v>0</v>
      </c>
      <c r="BF198" s="186">
        <f t="shared" si="45"/>
        <v>0</v>
      </c>
      <c r="BG198" s="186">
        <f t="shared" si="46"/>
        <v>0</v>
      </c>
      <c r="BH198" s="186">
        <f t="shared" si="47"/>
        <v>0</v>
      </c>
      <c r="BI198" s="186">
        <f t="shared" si="48"/>
        <v>0</v>
      </c>
      <c r="BJ198" s="18" t="s">
        <v>22</v>
      </c>
      <c r="BK198" s="186">
        <f t="shared" si="49"/>
        <v>0</v>
      </c>
      <c r="BL198" s="18" t="s">
        <v>22</v>
      </c>
      <c r="BM198" s="185" t="s">
        <v>534</v>
      </c>
    </row>
    <row r="199" spans="1:65" s="2" customFormat="1" ht="24.2" customHeight="1">
      <c r="A199" s="35"/>
      <c r="B199" s="36"/>
      <c r="C199" s="214" t="s">
        <v>535</v>
      </c>
      <c r="D199" s="214" t="s">
        <v>162</v>
      </c>
      <c r="E199" s="215" t="s">
        <v>536</v>
      </c>
      <c r="F199" s="216" t="s">
        <v>537</v>
      </c>
      <c r="G199" s="217" t="s">
        <v>177</v>
      </c>
      <c r="H199" s="218">
        <v>1</v>
      </c>
      <c r="I199" s="219"/>
      <c r="J199" s="220">
        <f t="shared" si="40"/>
        <v>0</v>
      </c>
      <c r="K199" s="216" t="s">
        <v>133</v>
      </c>
      <c r="L199" s="221"/>
      <c r="M199" s="222" t="s">
        <v>20</v>
      </c>
      <c r="N199" s="223" t="s">
        <v>45</v>
      </c>
      <c r="O199" s="65"/>
      <c r="P199" s="183">
        <f t="shared" si="41"/>
        <v>0</v>
      </c>
      <c r="Q199" s="183">
        <v>0</v>
      </c>
      <c r="R199" s="183">
        <f t="shared" si="42"/>
        <v>0</v>
      </c>
      <c r="S199" s="183">
        <v>0</v>
      </c>
      <c r="T199" s="184">
        <f t="shared" si="4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178</v>
      </c>
      <c r="AT199" s="185" t="s">
        <v>162</v>
      </c>
      <c r="AU199" s="185" t="s">
        <v>83</v>
      </c>
      <c r="AY199" s="18" t="s">
        <v>127</v>
      </c>
      <c r="BE199" s="186">
        <f t="shared" si="44"/>
        <v>0</v>
      </c>
      <c r="BF199" s="186">
        <f t="shared" si="45"/>
        <v>0</v>
      </c>
      <c r="BG199" s="186">
        <f t="shared" si="46"/>
        <v>0</v>
      </c>
      <c r="BH199" s="186">
        <f t="shared" si="47"/>
        <v>0</v>
      </c>
      <c r="BI199" s="186">
        <f t="shared" si="48"/>
        <v>0</v>
      </c>
      <c r="BJ199" s="18" t="s">
        <v>22</v>
      </c>
      <c r="BK199" s="186">
        <f t="shared" si="49"/>
        <v>0</v>
      </c>
      <c r="BL199" s="18" t="s">
        <v>178</v>
      </c>
      <c r="BM199" s="185" t="s">
        <v>538</v>
      </c>
    </row>
    <row r="200" spans="1:65" s="2" customFormat="1" ht="24.2" customHeight="1">
      <c r="A200" s="35"/>
      <c r="B200" s="36"/>
      <c r="C200" s="214" t="s">
        <v>539</v>
      </c>
      <c r="D200" s="214" t="s">
        <v>162</v>
      </c>
      <c r="E200" s="215" t="s">
        <v>540</v>
      </c>
      <c r="F200" s="216" t="s">
        <v>541</v>
      </c>
      <c r="G200" s="217" t="s">
        <v>177</v>
      </c>
      <c r="H200" s="218">
        <v>4</v>
      </c>
      <c r="I200" s="219"/>
      <c r="J200" s="220">
        <f t="shared" si="40"/>
        <v>0</v>
      </c>
      <c r="K200" s="216" t="s">
        <v>133</v>
      </c>
      <c r="L200" s="221"/>
      <c r="M200" s="222" t="s">
        <v>20</v>
      </c>
      <c r="N200" s="223" t="s">
        <v>45</v>
      </c>
      <c r="O200" s="65"/>
      <c r="P200" s="183">
        <f t="shared" si="41"/>
        <v>0</v>
      </c>
      <c r="Q200" s="183">
        <v>0</v>
      </c>
      <c r="R200" s="183">
        <f t="shared" si="42"/>
        <v>0</v>
      </c>
      <c r="S200" s="183">
        <v>0</v>
      </c>
      <c r="T200" s="184">
        <f t="shared" si="4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178</v>
      </c>
      <c r="AT200" s="185" t="s">
        <v>162</v>
      </c>
      <c r="AU200" s="185" t="s">
        <v>83</v>
      </c>
      <c r="AY200" s="18" t="s">
        <v>127</v>
      </c>
      <c r="BE200" s="186">
        <f t="shared" si="44"/>
        <v>0</v>
      </c>
      <c r="BF200" s="186">
        <f t="shared" si="45"/>
        <v>0</v>
      </c>
      <c r="BG200" s="186">
        <f t="shared" si="46"/>
        <v>0</v>
      </c>
      <c r="BH200" s="186">
        <f t="shared" si="47"/>
        <v>0</v>
      </c>
      <c r="BI200" s="186">
        <f t="shared" si="48"/>
        <v>0</v>
      </c>
      <c r="BJ200" s="18" t="s">
        <v>22</v>
      </c>
      <c r="BK200" s="186">
        <f t="shared" si="49"/>
        <v>0</v>
      </c>
      <c r="BL200" s="18" t="s">
        <v>178</v>
      </c>
      <c r="BM200" s="185" t="s">
        <v>542</v>
      </c>
    </row>
    <row r="201" spans="1:65" s="2" customFormat="1" ht="24.2" customHeight="1">
      <c r="A201" s="35"/>
      <c r="B201" s="36"/>
      <c r="C201" s="214" t="s">
        <v>543</v>
      </c>
      <c r="D201" s="214" t="s">
        <v>162</v>
      </c>
      <c r="E201" s="215" t="s">
        <v>544</v>
      </c>
      <c r="F201" s="216" t="s">
        <v>545</v>
      </c>
      <c r="G201" s="217" t="s">
        <v>177</v>
      </c>
      <c r="H201" s="218">
        <v>2</v>
      </c>
      <c r="I201" s="219"/>
      <c r="J201" s="220">
        <f t="shared" si="40"/>
        <v>0</v>
      </c>
      <c r="K201" s="216" t="s">
        <v>133</v>
      </c>
      <c r="L201" s="221"/>
      <c r="M201" s="222" t="s">
        <v>20</v>
      </c>
      <c r="N201" s="223" t="s">
        <v>45</v>
      </c>
      <c r="O201" s="65"/>
      <c r="P201" s="183">
        <f t="shared" si="41"/>
        <v>0</v>
      </c>
      <c r="Q201" s="183">
        <v>0</v>
      </c>
      <c r="R201" s="183">
        <f t="shared" si="42"/>
        <v>0</v>
      </c>
      <c r="S201" s="183">
        <v>0</v>
      </c>
      <c r="T201" s="184">
        <f t="shared" si="4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178</v>
      </c>
      <c r="AT201" s="185" t="s">
        <v>162</v>
      </c>
      <c r="AU201" s="185" t="s">
        <v>83</v>
      </c>
      <c r="AY201" s="18" t="s">
        <v>127</v>
      </c>
      <c r="BE201" s="186">
        <f t="shared" si="44"/>
        <v>0</v>
      </c>
      <c r="BF201" s="186">
        <f t="shared" si="45"/>
        <v>0</v>
      </c>
      <c r="BG201" s="186">
        <f t="shared" si="46"/>
        <v>0</v>
      </c>
      <c r="BH201" s="186">
        <f t="shared" si="47"/>
        <v>0</v>
      </c>
      <c r="BI201" s="186">
        <f t="shared" si="48"/>
        <v>0</v>
      </c>
      <c r="BJ201" s="18" t="s">
        <v>22</v>
      </c>
      <c r="BK201" s="186">
        <f t="shared" si="49"/>
        <v>0</v>
      </c>
      <c r="BL201" s="18" t="s">
        <v>178</v>
      </c>
      <c r="BM201" s="185" t="s">
        <v>546</v>
      </c>
    </row>
    <row r="202" spans="1:65" s="2" customFormat="1" ht="24.2" customHeight="1">
      <c r="A202" s="35"/>
      <c r="B202" s="36"/>
      <c r="C202" s="214" t="s">
        <v>547</v>
      </c>
      <c r="D202" s="214" t="s">
        <v>162</v>
      </c>
      <c r="E202" s="215" t="s">
        <v>548</v>
      </c>
      <c r="F202" s="216" t="s">
        <v>549</v>
      </c>
      <c r="G202" s="217" t="s">
        <v>177</v>
      </c>
      <c r="H202" s="218">
        <v>1</v>
      </c>
      <c r="I202" s="219"/>
      <c r="J202" s="220">
        <f t="shared" si="40"/>
        <v>0</v>
      </c>
      <c r="K202" s="216" t="s">
        <v>133</v>
      </c>
      <c r="L202" s="221"/>
      <c r="M202" s="222" t="s">
        <v>20</v>
      </c>
      <c r="N202" s="223" t="s">
        <v>45</v>
      </c>
      <c r="O202" s="65"/>
      <c r="P202" s="183">
        <f t="shared" si="41"/>
        <v>0</v>
      </c>
      <c r="Q202" s="183">
        <v>0</v>
      </c>
      <c r="R202" s="183">
        <f t="shared" si="42"/>
        <v>0</v>
      </c>
      <c r="S202" s="183">
        <v>0</v>
      </c>
      <c r="T202" s="184">
        <f t="shared" si="4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178</v>
      </c>
      <c r="AT202" s="185" t="s">
        <v>162</v>
      </c>
      <c r="AU202" s="185" t="s">
        <v>83</v>
      </c>
      <c r="AY202" s="18" t="s">
        <v>127</v>
      </c>
      <c r="BE202" s="186">
        <f t="shared" si="44"/>
        <v>0</v>
      </c>
      <c r="BF202" s="186">
        <f t="shared" si="45"/>
        <v>0</v>
      </c>
      <c r="BG202" s="186">
        <f t="shared" si="46"/>
        <v>0</v>
      </c>
      <c r="BH202" s="186">
        <f t="shared" si="47"/>
        <v>0</v>
      </c>
      <c r="BI202" s="186">
        <f t="shared" si="48"/>
        <v>0</v>
      </c>
      <c r="BJ202" s="18" t="s">
        <v>22</v>
      </c>
      <c r="BK202" s="186">
        <f t="shared" si="49"/>
        <v>0</v>
      </c>
      <c r="BL202" s="18" t="s">
        <v>178</v>
      </c>
      <c r="BM202" s="185" t="s">
        <v>550</v>
      </c>
    </row>
    <row r="203" spans="1:65" s="2" customFormat="1" ht="24.2" customHeight="1">
      <c r="A203" s="35"/>
      <c r="B203" s="36"/>
      <c r="C203" s="214" t="s">
        <v>27</v>
      </c>
      <c r="D203" s="214" t="s">
        <v>162</v>
      </c>
      <c r="E203" s="215" t="s">
        <v>551</v>
      </c>
      <c r="F203" s="216" t="s">
        <v>552</v>
      </c>
      <c r="G203" s="217" t="s">
        <v>177</v>
      </c>
      <c r="H203" s="218">
        <v>7</v>
      </c>
      <c r="I203" s="219"/>
      <c r="J203" s="220">
        <f t="shared" si="40"/>
        <v>0</v>
      </c>
      <c r="K203" s="216" t="s">
        <v>133</v>
      </c>
      <c r="L203" s="221"/>
      <c r="M203" s="222" t="s">
        <v>20</v>
      </c>
      <c r="N203" s="223" t="s">
        <v>45</v>
      </c>
      <c r="O203" s="65"/>
      <c r="P203" s="183">
        <f t="shared" si="41"/>
        <v>0</v>
      </c>
      <c r="Q203" s="183">
        <v>0</v>
      </c>
      <c r="R203" s="183">
        <f t="shared" si="42"/>
        <v>0</v>
      </c>
      <c r="S203" s="183">
        <v>0</v>
      </c>
      <c r="T203" s="184">
        <f t="shared" si="4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178</v>
      </c>
      <c r="AT203" s="185" t="s">
        <v>162</v>
      </c>
      <c r="AU203" s="185" t="s">
        <v>83</v>
      </c>
      <c r="AY203" s="18" t="s">
        <v>127</v>
      </c>
      <c r="BE203" s="186">
        <f t="shared" si="44"/>
        <v>0</v>
      </c>
      <c r="BF203" s="186">
        <f t="shared" si="45"/>
        <v>0</v>
      </c>
      <c r="BG203" s="186">
        <f t="shared" si="46"/>
        <v>0</v>
      </c>
      <c r="BH203" s="186">
        <f t="shared" si="47"/>
        <v>0</v>
      </c>
      <c r="BI203" s="186">
        <f t="shared" si="48"/>
        <v>0</v>
      </c>
      <c r="BJ203" s="18" t="s">
        <v>22</v>
      </c>
      <c r="BK203" s="186">
        <f t="shared" si="49"/>
        <v>0</v>
      </c>
      <c r="BL203" s="18" t="s">
        <v>178</v>
      </c>
      <c r="BM203" s="185" t="s">
        <v>553</v>
      </c>
    </row>
    <row r="204" spans="1:65" s="2" customFormat="1" ht="24.2" customHeight="1">
      <c r="A204" s="35"/>
      <c r="B204" s="36"/>
      <c r="C204" s="214" t="s">
        <v>554</v>
      </c>
      <c r="D204" s="214" t="s">
        <v>162</v>
      </c>
      <c r="E204" s="215" t="s">
        <v>555</v>
      </c>
      <c r="F204" s="216" t="s">
        <v>556</v>
      </c>
      <c r="G204" s="217" t="s">
        <v>177</v>
      </c>
      <c r="H204" s="218">
        <v>2</v>
      </c>
      <c r="I204" s="219"/>
      <c r="J204" s="220">
        <f t="shared" si="40"/>
        <v>0</v>
      </c>
      <c r="K204" s="216" t="s">
        <v>133</v>
      </c>
      <c r="L204" s="221"/>
      <c r="M204" s="222" t="s">
        <v>20</v>
      </c>
      <c r="N204" s="223" t="s">
        <v>45</v>
      </c>
      <c r="O204" s="65"/>
      <c r="P204" s="183">
        <f t="shared" si="41"/>
        <v>0</v>
      </c>
      <c r="Q204" s="183">
        <v>0</v>
      </c>
      <c r="R204" s="183">
        <f t="shared" si="42"/>
        <v>0</v>
      </c>
      <c r="S204" s="183">
        <v>0</v>
      </c>
      <c r="T204" s="184">
        <f t="shared" si="4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178</v>
      </c>
      <c r="AT204" s="185" t="s">
        <v>162</v>
      </c>
      <c r="AU204" s="185" t="s">
        <v>83</v>
      </c>
      <c r="AY204" s="18" t="s">
        <v>127</v>
      </c>
      <c r="BE204" s="186">
        <f t="shared" si="44"/>
        <v>0</v>
      </c>
      <c r="BF204" s="186">
        <f t="shared" si="45"/>
        <v>0</v>
      </c>
      <c r="BG204" s="186">
        <f t="shared" si="46"/>
        <v>0</v>
      </c>
      <c r="BH204" s="186">
        <f t="shared" si="47"/>
        <v>0</v>
      </c>
      <c r="BI204" s="186">
        <f t="shared" si="48"/>
        <v>0</v>
      </c>
      <c r="BJ204" s="18" t="s">
        <v>22</v>
      </c>
      <c r="BK204" s="186">
        <f t="shared" si="49"/>
        <v>0</v>
      </c>
      <c r="BL204" s="18" t="s">
        <v>178</v>
      </c>
      <c r="BM204" s="185" t="s">
        <v>557</v>
      </c>
    </row>
    <row r="205" spans="1:65" s="2" customFormat="1" ht="24.2" customHeight="1">
      <c r="A205" s="35"/>
      <c r="B205" s="36"/>
      <c r="C205" s="214" t="s">
        <v>558</v>
      </c>
      <c r="D205" s="214" t="s">
        <v>162</v>
      </c>
      <c r="E205" s="215" t="s">
        <v>559</v>
      </c>
      <c r="F205" s="216" t="s">
        <v>560</v>
      </c>
      <c r="G205" s="217" t="s">
        <v>177</v>
      </c>
      <c r="H205" s="218">
        <v>2</v>
      </c>
      <c r="I205" s="219"/>
      <c r="J205" s="220">
        <f t="shared" si="40"/>
        <v>0</v>
      </c>
      <c r="K205" s="216" t="s">
        <v>133</v>
      </c>
      <c r="L205" s="221"/>
      <c r="M205" s="222" t="s">
        <v>20</v>
      </c>
      <c r="N205" s="223" t="s">
        <v>45</v>
      </c>
      <c r="O205" s="65"/>
      <c r="P205" s="183">
        <f t="shared" si="41"/>
        <v>0</v>
      </c>
      <c r="Q205" s="183">
        <v>0</v>
      </c>
      <c r="R205" s="183">
        <f t="shared" si="42"/>
        <v>0</v>
      </c>
      <c r="S205" s="183">
        <v>0</v>
      </c>
      <c r="T205" s="184">
        <f t="shared" si="4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178</v>
      </c>
      <c r="AT205" s="185" t="s">
        <v>162</v>
      </c>
      <c r="AU205" s="185" t="s">
        <v>83</v>
      </c>
      <c r="AY205" s="18" t="s">
        <v>127</v>
      </c>
      <c r="BE205" s="186">
        <f t="shared" si="44"/>
        <v>0</v>
      </c>
      <c r="BF205" s="186">
        <f t="shared" si="45"/>
        <v>0</v>
      </c>
      <c r="BG205" s="186">
        <f t="shared" si="46"/>
        <v>0</v>
      </c>
      <c r="BH205" s="186">
        <f t="shared" si="47"/>
        <v>0</v>
      </c>
      <c r="BI205" s="186">
        <f t="shared" si="48"/>
        <v>0</v>
      </c>
      <c r="BJ205" s="18" t="s">
        <v>22</v>
      </c>
      <c r="BK205" s="186">
        <f t="shared" si="49"/>
        <v>0</v>
      </c>
      <c r="BL205" s="18" t="s">
        <v>178</v>
      </c>
      <c r="BM205" s="185" t="s">
        <v>561</v>
      </c>
    </row>
    <row r="206" spans="1:65" s="2" customFormat="1" ht="24.2" customHeight="1">
      <c r="A206" s="35"/>
      <c r="B206" s="36"/>
      <c r="C206" s="214" t="s">
        <v>562</v>
      </c>
      <c r="D206" s="214" t="s">
        <v>162</v>
      </c>
      <c r="E206" s="215" t="s">
        <v>563</v>
      </c>
      <c r="F206" s="216" t="s">
        <v>564</v>
      </c>
      <c r="G206" s="217" t="s">
        <v>177</v>
      </c>
      <c r="H206" s="218">
        <v>2</v>
      </c>
      <c r="I206" s="219"/>
      <c r="J206" s="220">
        <f t="shared" si="40"/>
        <v>0</v>
      </c>
      <c r="K206" s="216" t="s">
        <v>133</v>
      </c>
      <c r="L206" s="221"/>
      <c r="M206" s="222" t="s">
        <v>20</v>
      </c>
      <c r="N206" s="223" t="s">
        <v>45</v>
      </c>
      <c r="O206" s="65"/>
      <c r="P206" s="183">
        <f t="shared" si="41"/>
        <v>0</v>
      </c>
      <c r="Q206" s="183">
        <v>0</v>
      </c>
      <c r="R206" s="183">
        <f t="shared" si="42"/>
        <v>0</v>
      </c>
      <c r="S206" s="183">
        <v>0</v>
      </c>
      <c r="T206" s="184">
        <f t="shared" si="4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178</v>
      </c>
      <c r="AT206" s="185" t="s">
        <v>162</v>
      </c>
      <c r="AU206" s="185" t="s">
        <v>83</v>
      </c>
      <c r="AY206" s="18" t="s">
        <v>127</v>
      </c>
      <c r="BE206" s="186">
        <f t="shared" si="44"/>
        <v>0</v>
      </c>
      <c r="BF206" s="186">
        <f t="shared" si="45"/>
        <v>0</v>
      </c>
      <c r="BG206" s="186">
        <f t="shared" si="46"/>
        <v>0</v>
      </c>
      <c r="BH206" s="186">
        <f t="shared" si="47"/>
        <v>0</v>
      </c>
      <c r="BI206" s="186">
        <f t="shared" si="48"/>
        <v>0</v>
      </c>
      <c r="BJ206" s="18" t="s">
        <v>22</v>
      </c>
      <c r="BK206" s="186">
        <f t="shared" si="49"/>
        <v>0</v>
      </c>
      <c r="BL206" s="18" t="s">
        <v>178</v>
      </c>
      <c r="BM206" s="185" t="s">
        <v>565</v>
      </c>
    </row>
    <row r="207" spans="1:65" s="2" customFormat="1" ht="24.2" customHeight="1">
      <c r="A207" s="35"/>
      <c r="B207" s="36"/>
      <c r="C207" s="214" t="s">
        <v>566</v>
      </c>
      <c r="D207" s="214" t="s">
        <v>162</v>
      </c>
      <c r="E207" s="215" t="s">
        <v>567</v>
      </c>
      <c r="F207" s="216" t="s">
        <v>568</v>
      </c>
      <c r="G207" s="217" t="s">
        <v>177</v>
      </c>
      <c r="H207" s="218">
        <v>4</v>
      </c>
      <c r="I207" s="219"/>
      <c r="J207" s="220">
        <f t="shared" si="40"/>
        <v>0</v>
      </c>
      <c r="K207" s="216" t="s">
        <v>133</v>
      </c>
      <c r="L207" s="221"/>
      <c r="M207" s="222" t="s">
        <v>20</v>
      </c>
      <c r="N207" s="223" t="s">
        <v>45</v>
      </c>
      <c r="O207" s="65"/>
      <c r="P207" s="183">
        <f t="shared" si="41"/>
        <v>0</v>
      </c>
      <c r="Q207" s="183">
        <v>0</v>
      </c>
      <c r="R207" s="183">
        <f t="shared" si="42"/>
        <v>0</v>
      </c>
      <c r="S207" s="183">
        <v>0</v>
      </c>
      <c r="T207" s="184">
        <f t="shared" si="4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178</v>
      </c>
      <c r="AT207" s="185" t="s">
        <v>162</v>
      </c>
      <c r="AU207" s="185" t="s">
        <v>83</v>
      </c>
      <c r="AY207" s="18" t="s">
        <v>127</v>
      </c>
      <c r="BE207" s="186">
        <f t="shared" si="44"/>
        <v>0</v>
      </c>
      <c r="BF207" s="186">
        <f t="shared" si="45"/>
        <v>0</v>
      </c>
      <c r="BG207" s="186">
        <f t="shared" si="46"/>
        <v>0</v>
      </c>
      <c r="BH207" s="186">
        <f t="shared" si="47"/>
        <v>0</v>
      </c>
      <c r="BI207" s="186">
        <f t="shared" si="48"/>
        <v>0</v>
      </c>
      <c r="BJ207" s="18" t="s">
        <v>22</v>
      </c>
      <c r="BK207" s="186">
        <f t="shared" si="49"/>
        <v>0</v>
      </c>
      <c r="BL207" s="18" t="s">
        <v>178</v>
      </c>
      <c r="BM207" s="185" t="s">
        <v>569</v>
      </c>
    </row>
    <row r="208" spans="1:65" s="2" customFormat="1" ht="24.2" customHeight="1">
      <c r="A208" s="35"/>
      <c r="B208" s="36"/>
      <c r="C208" s="214" t="s">
        <v>570</v>
      </c>
      <c r="D208" s="214" t="s">
        <v>162</v>
      </c>
      <c r="E208" s="215" t="s">
        <v>571</v>
      </c>
      <c r="F208" s="216" t="s">
        <v>572</v>
      </c>
      <c r="G208" s="217" t="s">
        <v>177</v>
      </c>
      <c r="H208" s="218">
        <v>1</v>
      </c>
      <c r="I208" s="219"/>
      <c r="J208" s="220">
        <f t="shared" si="40"/>
        <v>0</v>
      </c>
      <c r="K208" s="216" t="s">
        <v>133</v>
      </c>
      <c r="L208" s="221"/>
      <c r="M208" s="222" t="s">
        <v>20</v>
      </c>
      <c r="N208" s="223" t="s">
        <v>45</v>
      </c>
      <c r="O208" s="65"/>
      <c r="P208" s="183">
        <f t="shared" si="41"/>
        <v>0</v>
      </c>
      <c r="Q208" s="183">
        <v>0</v>
      </c>
      <c r="R208" s="183">
        <f t="shared" si="42"/>
        <v>0</v>
      </c>
      <c r="S208" s="183">
        <v>0</v>
      </c>
      <c r="T208" s="184">
        <f t="shared" si="4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178</v>
      </c>
      <c r="AT208" s="185" t="s">
        <v>162</v>
      </c>
      <c r="AU208" s="185" t="s">
        <v>83</v>
      </c>
      <c r="AY208" s="18" t="s">
        <v>127</v>
      </c>
      <c r="BE208" s="186">
        <f t="shared" si="44"/>
        <v>0</v>
      </c>
      <c r="BF208" s="186">
        <f t="shared" si="45"/>
        <v>0</v>
      </c>
      <c r="BG208" s="186">
        <f t="shared" si="46"/>
        <v>0</v>
      </c>
      <c r="BH208" s="186">
        <f t="shared" si="47"/>
        <v>0</v>
      </c>
      <c r="BI208" s="186">
        <f t="shared" si="48"/>
        <v>0</v>
      </c>
      <c r="BJ208" s="18" t="s">
        <v>22</v>
      </c>
      <c r="BK208" s="186">
        <f t="shared" si="49"/>
        <v>0</v>
      </c>
      <c r="BL208" s="18" t="s">
        <v>178</v>
      </c>
      <c r="BM208" s="185" t="s">
        <v>573</v>
      </c>
    </row>
    <row r="209" spans="1:65" s="2" customFormat="1" ht="24.2" customHeight="1">
      <c r="A209" s="35"/>
      <c r="B209" s="36"/>
      <c r="C209" s="214" t="s">
        <v>574</v>
      </c>
      <c r="D209" s="214" t="s">
        <v>162</v>
      </c>
      <c r="E209" s="215" t="s">
        <v>575</v>
      </c>
      <c r="F209" s="216" t="s">
        <v>576</v>
      </c>
      <c r="G209" s="217" t="s">
        <v>177</v>
      </c>
      <c r="H209" s="218">
        <v>2</v>
      </c>
      <c r="I209" s="219"/>
      <c r="J209" s="220">
        <f t="shared" si="40"/>
        <v>0</v>
      </c>
      <c r="K209" s="216" t="s">
        <v>133</v>
      </c>
      <c r="L209" s="221"/>
      <c r="M209" s="222" t="s">
        <v>20</v>
      </c>
      <c r="N209" s="223" t="s">
        <v>45</v>
      </c>
      <c r="O209" s="65"/>
      <c r="P209" s="183">
        <f t="shared" si="41"/>
        <v>0</v>
      </c>
      <c r="Q209" s="183">
        <v>0</v>
      </c>
      <c r="R209" s="183">
        <f t="shared" si="42"/>
        <v>0</v>
      </c>
      <c r="S209" s="183">
        <v>0</v>
      </c>
      <c r="T209" s="184">
        <f t="shared" si="4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178</v>
      </c>
      <c r="AT209" s="185" t="s">
        <v>162</v>
      </c>
      <c r="AU209" s="185" t="s">
        <v>83</v>
      </c>
      <c r="AY209" s="18" t="s">
        <v>127</v>
      </c>
      <c r="BE209" s="186">
        <f t="shared" si="44"/>
        <v>0</v>
      </c>
      <c r="BF209" s="186">
        <f t="shared" si="45"/>
        <v>0</v>
      </c>
      <c r="BG209" s="186">
        <f t="shared" si="46"/>
        <v>0</v>
      </c>
      <c r="BH209" s="186">
        <f t="shared" si="47"/>
        <v>0</v>
      </c>
      <c r="BI209" s="186">
        <f t="shared" si="48"/>
        <v>0</v>
      </c>
      <c r="BJ209" s="18" t="s">
        <v>22</v>
      </c>
      <c r="BK209" s="186">
        <f t="shared" si="49"/>
        <v>0</v>
      </c>
      <c r="BL209" s="18" t="s">
        <v>178</v>
      </c>
      <c r="BM209" s="185" t="s">
        <v>577</v>
      </c>
    </row>
    <row r="210" spans="1:65" s="2" customFormat="1" ht="24.2" customHeight="1">
      <c r="A210" s="35"/>
      <c r="B210" s="36"/>
      <c r="C210" s="214" t="s">
        <v>578</v>
      </c>
      <c r="D210" s="214" t="s">
        <v>162</v>
      </c>
      <c r="E210" s="215" t="s">
        <v>548</v>
      </c>
      <c r="F210" s="216" t="s">
        <v>549</v>
      </c>
      <c r="G210" s="217" t="s">
        <v>177</v>
      </c>
      <c r="H210" s="218">
        <v>1</v>
      </c>
      <c r="I210" s="219"/>
      <c r="J210" s="220">
        <f t="shared" si="40"/>
        <v>0</v>
      </c>
      <c r="K210" s="216" t="s">
        <v>133</v>
      </c>
      <c r="L210" s="221"/>
      <c r="M210" s="222" t="s">
        <v>20</v>
      </c>
      <c r="N210" s="223" t="s">
        <v>45</v>
      </c>
      <c r="O210" s="65"/>
      <c r="P210" s="183">
        <f t="shared" si="41"/>
        <v>0</v>
      </c>
      <c r="Q210" s="183">
        <v>0</v>
      </c>
      <c r="R210" s="183">
        <f t="shared" si="42"/>
        <v>0</v>
      </c>
      <c r="S210" s="183">
        <v>0</v>
      </c>
      <c r="T210" s="184">
        <f t="shared" si="4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178</v>
      </c>
      <c r="AT210" s="185" t="s">
        <v>162</v>
      </c>
      <c r="AU210" s="185" t="s">
        <v>83</v>
      </c>
      <c r="AY210" s="18" t="s">
        <v>127</v>
      </c>
      <c r="BE210" s="186">
        <f t="shared" si="44"/>
        <v>0</v>
      </c>
      <c r="BF210" s="186">
        <f t="shared" si="45"/>
        <v>0</v>
      </c>
      <c r="BG210" s="186">
        <f t="shared" si="46"/>
        <v>0</v>
      </c>
      <c r="BH210" s="186">
        <f t="shared" si="47"/>
        <v>0</v>
      </c>
      <c r="BI210" s="186">
        <f t="shared" si="48"/>
        <v>0</v>
      </c>
      <c r="BJ210" s="18" t="s">
        <v>22</v>
      </c>
      <c r="BK210" s="186">
        <f t="shared" si="49"/>
        <v>0</v>
      </c>
      <c r="BL210" s="18" t="s">
        <v>178</v>
      </c>
      <c r="BM210" s="185" t="s">
        <v>579</v>
      </c>
    </row>
    <row r="211" spans="1:65" s="2" customFormat="1" ht="24.2" customHeight="1">
      <c r="A211" s="35"/>
      <c r="B211" s="36"/>
      <c r="C211" s="214" t="s">
        <v>580</v>
      </c>
      <c r="D211" s="214" t="s">
        <v>162</v>
      </c>
      <c r="E211" s="215" t="s">
        <v>581</v>
      </c>
      <c r="F211" s="216" t="s">
        <v>582</v>
      </c>
      <c r="G211" s="217" t="s">
        <v>177</v>
      </c>
      <c r="H211" s="218">
        <v>1</v>
      </c>
      <c r="I211" s="219"/>
      <c r="J211" s="220">
        <f t="shared" si="40"/>
        <v>0</v>
      </c>
      <c r="K211" s="216" t="s">
        <v>133</v>
      </c>
      <c r="L211" s="221"/>
      <c r="M211" s="222" t="s">
        <v>20</v>
      </c>
      <c r="N211" s="223" t="s">
        <v>45</v>
      </c>
      <c r="O211" s="65"/>
      <c r="P211" s="183">
        <f t="shared" si="41"/>
        <v>0</v>
      </c>
      <c r="Q211" s="183">
        <v>0</v>
      </c>
      <c r="R211" s="183">
        <f t="shared" si="42"/>
        <v>0</v>
      </c>
      <c r="S211" s="183">
        <v>0</v>
      </c>
      <c r="T211" s="184">
        <f t="shared" si="4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178</v>
      </c>
      <c r="AT211" s="185" t="s">
        <v>162</v>
      </c>
      <c r="AU211" s="185" t="s">
        <v>83</v>
      </c>
      <c r="AY211" s="18" t="s">
        <v>127</v>
      </c>
      <c r="BE211" s="186">
        <f t="shared" si="44"/>
        <v>0</v>
      </c>
      <c r="BF211" s="186">
        <f t="shared" si="45"/>
        <v>0</v>
      </c>
      <c r="BG211" s="186">
        <f t="shared" si="46"/>
        <v>0</v>
      </c>
      <c r="BH211" s="186">
        <f t="shared" si="47"/>
        <v>0</v>
      </c>
      <c r="BI211" s="186">
        <f t="shared" si="48"/>
        <v>0</v>
      </c>
      <c r="BJ211" s="18" t="s">
        <v>22</v>
      </c>
      <c r="BK211" s="186">
        <f t="shared" si="49"/>
        <v>0</v>
      </c>
      <c r="BL211" s="18" t="s">
        <v>178</v>
      </c>
      <c r="BM211" s="185" t="s">
        <v>583</v>
      </c>
    </row>
    <row r="212" spans="1:65" s="2" customFormat="1" ht="24.2" customHeight="1">
      <c r="A212" s="35"/>
      <c r="B212" s="36"/>
      <c r="C212" s="214" t="s">
        <v>584</v>
      </c>
      <c r="D212" s="214" t="s">
        <v>162</v>
      </c>
      <c r="E212" s="215" t="s">
        <v>585</v>
      </c>
      <c r="F212" s="216" t="s">
        <v>586</v>
      </c>
      <c r="G212" s="217" t="s">
        <v>177</v>
      </c>
      <c r="H212" s="218">
        <v>2</v>
      </c>
      <c r="I212" s="219"/>
      <c r="J212" s="220">
        <f t="shared" si="40"/>
        <v>0</v>
      </c>
      <c r="K212" s="216" t="s">
        <v>133</v>
      </c>
      <c r="L212" s="221"/>
      <c r="M212" s="222" t="s">
        <v>20</v>
      </c>
      <c r="N212" s="223" t="s">
        <v>45</v>
      </c>
      <c r="O212" s="65"/>
      <c r="P212" s="183">
        <f t="shared" si="41"/>
        <v>0</v>
      </c>
      <c r="Q212" s="183">
        <v>0</v>
      </c>
      <c r="R212" s="183">
        <f t="shared" si="42"/>
        <v>0</v>
      </c>
      <c r="S212" s="183">
        <v>0</v>
      </c>
      <c r="T212" s="184">
        <f t="shared" si="4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178</v>
      </c>
      <c r="AT212" s="185" t="s">
        <v>162</v>
      </c>
      <c r="AU212" s="185" t="s">
        <v>83</v>
      </c>
      <c r="AY212" s="18" t="s">
        <v>127</v>
      </c>
      <c r="BE212" s="186">
        <f t="shared" si="44"/>
        <v>0</v>
      </c>
      <c r="BF212" s="186">
        <f t="shared" si="45"/>
        <v>0</v>
      </c>
      <c r="BG212" s="186">
        <f t="shared" si="46"/>
        <v>0</v>
      </c>
      <c r="BH212" s="186">
        <f t="shared" si="47"/>
        <v>0</v>
      </c>
      <c r="BI212" s="186">
        <f t="shared" si="48"/>
        <v>0</v>
      </c>
      <c r="BJ212" s="18" t="s">
        <v>22</v>
      </c>
      <c r="BK212" s="186">
        <f t="shared" si="49"/>
        <v>0</v>
      </c>
      <c r="BL212" s="18" t="s">
        <v>178</v>
      </c>
      <c r="BM212" s="185" t="s">
        <v>587</v>
      </c>
    </row>
    <row r="213" spans="1:65" s="2" customFormat="1" ht="24.2" customHeight="1">
      <c r="A213" s="35"/>
      <c r="B213" s="36"/>
      <c r="C213" s="214" t="s">
        <v>588</v>
      </c>
      <c r="D213" s="214" t="s">
        <v>162</v>
      </c>
      <c r="E213" s="215" t="s">
        <v>589</v>
      </c>
      <c r="F213" s="216" t="s">
        <v>590</v>
      </c>
      <c r="G213" s="217" t="s">
        <v>177</v>
      </c>
      <c r="H213" s="218">
        <v>1</v>
      </c>
      <c r="I213" s="219"/>
      <c r="J213" s="220">
        <f t="shared" si="40"/>
        <v>0</v>
      </c>
      <c r="K213" s="216" t="s">
        <v>133</v>
      </c>
      <c r="L213" s="221"/>
      <c r="M213" s="222" t="s">
        <v>20</v>
      </c>
      <c r="N213" s="223" t="s">
        <v>45</v>
      </c>
      <c r="O213" s="65"/>
      <c r="P213" s="183">
        <f t="shared" si="41"/>
        <v>0</v>
      </c>
      <c r="Q213" s="183">
        <v>0</v>
      </c>
      <c r="R213" s="183">
        <f t="shared" si="42"/>
        <v>0</v>
      </c>
      <c r="S213" s="183">
        <v>0</v>
      </c>
      <c r="T213" s="184">
        <f t="shared" si="4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178</v>
      </c>
      <c r="AT213" s="185" t="s">
        <v>162</v>
      </c>
      <c r="AU213" s="185" t="s">
        <v>83</v>
      </c>
      <c r="AY213" s="18" t="s">
        <v>127</v>
      </c>
      <c r="BE213" s="186">
        <f t="shared" si="44"/>
        <v>0</v>
      </c>
      <c r="BF213" s="186">
        <f t="shared" si="45"/>
        <v>0</v>
      </c>
      <c r="BG213" s="186">
        <f t="shared" si="46"/>
        <v>0</v>
      </c>
      <c r="BH213" s="186">
        <f t="shared" si="47"/>
        <v>0</v>
      </c>
      <c r="BI213" s="186">
        <f t="shared" si="48"/>
        <v>0</v>
      </c>
      <c r="BJ213" s="18" t="s">
        <v>22</v>
      </c>
      <c r="BK213" s="186">
        <f t="shared" si="49"/>
        <v>0</v>
      </c>
      <c r="BL213" s="18" t="s">
        <v>178</v>
      </c>
      <c r="BM213" s="185" t="s">
        <v>591</v>
      </c>
    </row>
    <row r="214" spans="1:65" s="2" customFormat="1" ht="24.2" customHeight="1">
      <c r="A214" s="35"/>
      <c r="B214" s="36"/>
      <c r="C214" s="214" t="s">
        <v>592</v>
      </c>
      <c r="D214" s="214" t="s">
        <v>162</v>
      </c>
      <c r="E214" s="215" t="s">
        <v>593</v>
      </c>
      <c r="F214" s="216" t="s">
        <v>594</v>
      </c>
      <c r="G214" s="217" t="s">
        <v>177</v>
      </c>
      <c r="H214" s="218">
        <v>1</v>
      </c>
      <c r="I214" s="219"/>
      <c r="J214" s="220">
        <f t="shared" si="40"/>
        <v>0</v>
      </c>
      <c r="K214" s="216" t="s">
        <v>133</v>
      </c>
      <c r="L214" s="221"/>
      <c r="M214" s="222" t="s">
        <v>20</v>
      </c>
      <c r="N214" s="223" t="s">
        <v>45</v>
      </c>
      <c r="O214" s="65"/>
      <c r="P214" s="183">
        <f t="shared" si="41"/>
        <v>0</v>
      </c>
      <c r="Q214" s="183">
        <v>0</v>
      </c>
      <c r="R214" s="183">
        <f t="shared" si="42"/>
        <v>0</v>
      </c>
      <c r="S214" s="183">
        <v>0</v>
      </c>
      <c r="T214" s="184">
        <f t="shared" si="4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178</v>
      </c>
      <c r="AT214" s="185" t="s">
        <v>162</v>
      </c>
      <c r="AU214" s="185" t="s">
        <v>83</v>
      </c>
      <c r="AY214" s="18" t="s">
        <v>127</v>
      </c>
      <c r="BE214" s="186">
        <f t="shared" si="44"/>
        <v>0</v>
      </c>
      <c r="BF214" s="186">
        <f t="shared" si="45"/>
        <v>0</v>
      </c>
      <c r="BG214" s="186">
        <f t="shared" si="46"/>
        <v>0</v>
      </c>
      <c r="BH214" s="186">
        <f t="shared" si="47"/>
        <v>0</v>
      </c>
      <c r="BI214" s="186">
        <f t="shared" si="48"/>
        <v>0</v>
      </c>
      <c r="BJ214" s="18" t="s">
        <v>22</v>
      </c>
      <c r="BK214" s="186">
        <f t="shared" si="49"/>
        <v>0</v>
      </c>
      <c r="BL214" s="18" t="s">
        <v>178</v>
      </c>
      <c r="BM214" s="185" t="s">
        <v>595</v>
      </c>
    </row>
    <row r="215" spans="1:65" s="2" customFormat="1" ht="24.2" customHeight="1">
      <c r="A215" s="35"/>
      <c r="B215" s="36"/>
      <c r="C215" s="214" t="s">
        <v>596</v>
      </c>
      <c r="D215" s="214" t="s">
        <v>162</v>
      </c>
      <c r="E215" s="215" t="s">
        <v>597</v>
      </c>
      <c r="F215" s="216" t="s">
        <v>598</v>
      </c>
      <c r="G215" s="217" t="s">
        <v>177</v>
      </c>
      <c r="H215" s="218">
        <v>20</v>
      </c>
      <c r="I215" s="219"/>
      <c r="J215" s="220">
        <f t="shared" ref="J215:J238" si="50">ROUND(I215*H215,2)</f>
        <v>0</v>
      </c>
      <c r="K215" s="216" t="s">
        <v>133</v>
      </c>
      <c r="L215" s="221"/>
      <c r="M215" s="222" t="s">
        <v>20</v>
      </c>
      <c r="N215" s="223" t="s">
        <v>45</v>
      </c>
      <c r="O215" s="65"/>
      <c r="P215" s="183">
        <f t="shared" ref="P215:P238" si="51">O215*H215</f>
        <v>0</v>
      </c>
      <c r="Q215" s="183">
        <v>0</v>
      </c>
      <c r="R215" s="183">
        <f t="shared" ref="R215:R238" si="52">Q215*H215</f>
        <v>0</v>
      </c>
      <c r="S215" s="183">
        <v>0</v>
      </c>
      <c r="T215" s="184">
        <f t="shared" ref="T215:T238" si="53"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178</v>
      </c>
      <c r="AT215" s="185" t="s">
        <v>162</v>
      </c>
      <c r="AU215" s="185" t="s">
        <v>83</v>
      </c>
      <c r="AY215" s="18" t="s">
        <v>127</v>
      </c>
      <c r="BE215" s="186">
        <f t="shared" ref="BE215:BE238" si="54">IF(N215="základní",J215,0)</f>
        <v>0</v>
      </c>
      <c r="BF215" s="186">
        <f t="shared" ref="BF215:BF238" si="55">IF(N215="snížená",J215,0)</f>
        <v>0</v>
      </c>
      <c r="BG215" s="186">
        <f t="shared" ref="BG215:BG238" si="56">IF(N215="zákl. přenesená",J215,0)</f>
        <v>0</v>
      </c>
      <c r="BH215" s="186">
        <f t="shared" ref="BH215:BH238" si="57">IF(N215="sníž. přenesená",J215,0)</f>
        <v>0</v>
      </c>
      <c r="BI215" s="186">
        <f t="shared" ref="BI215:BI238" si="58">IF(N215="nulová",J215,0)</f>
        <v>0</v>
      </c>
      <c r="BJ215" s="18" t="s">
        <v>22</v>
      </c>
      <c r="BK215" s="186">
        <f t="shared" ref="BK215:BK238" si="59">ROUND(I215*H215,2)</f>
        <v>0</v>
      </c>
      <c r="BL215" s="18" t="s">
        <v>178</v>
      </c>
      <c r="BM215" s="185" t="s">
        <v>599</v>
      </c>
    </row>
    <row r="216" spans="1:65" s="2" customFormat="1" ht="24.2" customHeight="1">
      <c r="A216" s="35"/>
      <c r="B216" s="36"/>
      <c r="C216" s="214" t="s">
        <v>600</v>
      </c>
      <c r="D216" s="214" t="s">
        <v>162</v>
      </c>
      <c r="E216" s="215" t="s">
        <v>567</v>
      </c>
      <c r="F216" s="216" t="s">
        <v>568</v>
      </c>
      <c r="G216" s="217" t="s">
        <v>177</v>
      </c>
      <c r="H216" s="218">
        <v>20</v>
      </c>
      <c r="I216" s="219"/>
      <c r="J216" s="220">
        <f t="shared" si="50"/>
        <v>0</v>
      </c>
      <c r="K216" s="216" t="s">
        <v>133</v>
      </c>
      <c r="L216" s="221"/>
      <c r="M216" s="222" t="s">
        <v>20</v>
      </c>
      <c r="N216" s="223" t="s">
        <v>45</v>
      </c>
      <c r="O216" s="65"/>
      <c r="P216" s="183">
        <f t="shared" si="51"/>
        <v>0</v>
      </c>
      <c r="Q216" s="183">
        <v>0</v>
      </c>
      <c r="R216" s="183">
        <f t="shared" si="52"/>
        <v>0</v>
      </c>
      <c r="S216" s="183">
        <v>0</v>
      </c>
      <c r="T216" s="184">
        <f t="shared" si="5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178</v>
      </c>
      <c r="AT216" s="185" t="s">
        <v>162</v>
      </c>
      <c r="AU216" s="185" t="s">
        <v>83</v>
      </c>
      <c r="AY216" s="18" t="s">
        <v>127</v>
      </c>
      <c r="BE216" s="186">
        <f t="shared" si="54"/>
        <v>0</v>
      </c>
      <c r="BF216" s="186">
        <f t="shared" si="55"/>
        <v>0</v>
      </c>
      <c r="BG216" s="186">
        <f t="shared" si="56"/>
        <v>0</v>
      </c>
      <c r="BH216" s="186">
        <f t="shared" si="57"/>
        <v>0</v>
      </c>
      <c r="BI216" s="186">
        <f t="shared" si="58"/>
        <v>0</v>
      </c>
      <c r="BJ216" s="18" t="s">
        <v>22</v>
      </c>
      <c r="BK216" s="186">
        <f t="shared" si="59"/>
        <v>0</v>
      </c>
      <c r="BL216" s="18" t="s">
        <v>178</v>
      </c>
      <c r="BM216" s="185" t="s">
        <v>601</v>
      </c>
    </row>
    <row r="217" spans="1:65" s="2" customFormat="1" ht="14.45" customHeight="1">
      <c r="A217" s="35"/>
      <c r="B217" s="36"/>
      <c r="C217" s="174" t="s">
        <v>602</v>
      </c>
      <c r="D217" s="174" t="s">
        <v>129</v>
      </c>
      <c r="E217" s="175" t="s">
        <v>603</v>
      </c>
      <c r="F217" s="176" t="s">
        <v>604</v>
      </c>
      <c r="G217" s="177" t="s">
        <v>177</v>
      </c>
      <c r="H217" s="178">
        <v>2</v>
      </c>
      <c r="I217" s="179"/>
      <c r="J217" s="180">
        <f t="shared" si="50"/>
        <v>0</v>
      </c>
      <c r="K217" s="176" t="s">
        <v>133</v>
      </c>
      <c r="L217" s="40"/>
      <c r="M217" s="181" t="s">
        <v>20</v>
      </c>
      <c r="N217" s="182" t="s">
        <v>45</v>
      </c>
      <c r="O217" s="65"/>
      <c r="P217" s="183">
        <f t="shared" si="51"/>
        <v>0</v>
      </c>
      <c r="Q217" s="183">
        <v>0</v>
      </c>
      <c r="R217" s="183">
        <f t="shared" si="52"/>
        <v>0</v>
      </c>
      <c r="S217" s="183">
        <v>0</v>
      </c>
      <c r="T217" s="184">
        <f t="shared" si="5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22</v>
      </c>
      <c r="AT217" s="185" t="s">
        <v>129</v>
      </c>
      <c r="AU217" s="185" t="s">
        <v>83</v>
      </c>
      <c r="AY217" s="18" t="s">
        <v>127</v>
      </c>
      <c r="BE217" s="186">
        <f t="shared" si="54"/>
        <v>0</v>
      </c>
      <c r="BF217" s="186">
        <f t="shared" si="55"/>
        <v>0</v>
      </c>
      <c r="BG217" s="186">
        <f t="shared" si="56"/>
        <v>0</v>
      </c>
      <c r="BH217" s="186">
        <f t="shared" si="57"/>
        <v>0</v>
      </c>
      <c r="BI217" s="186">
        <f t="shared" si="58"/>
        <v>0</v>
      </c>
      <c r="BJ217" s="18" t="s">
        <v>22</v>
      </c>
      <c r="BK217" s="186">
        <f t="shared" si="59"/>
        <v>0</v>
      </c>
      <c r="BL217" s="18" t="s">
        <v>22</v>
      </c>
      <c r="BM217" s="185" t="s">
        <v>605</v>
      </c>
    </row>
    <row r="218" spans="1:65" s="2" customFormat="1" ht="14.45" customHeight="1">
      <c r="A218" s="35"/>
      <c r="B218" s="36"/>
      <c r="C218" s="174" t="s">
        <v>606</v>
      </c>
      <c r="D218" s="174" t="s">
        <v>129</v>
      </c>
      <c r="E218" s="175" t="s">
        <v>607</v>
      </c>
      <c r="F218" s="176" t="s">
        <v>608</v>
      </c>
      <c r="G218" s="177" t="s">
        <v>177</v>
      </c>
      <c r="H218" s="178">
        <v>6</v>
      </c>
      <c r="I218" s="179"/>
      <c r="J218" s="180">
        <f t="shared" si="50"/>
        <v>0</v>
      </c>
      <c r="K218" s="176" t="s">
        <v>133</v>
      </c>
      <c r="L218" s="40"/>
      <c r="M218" s="181" t="s">
        <v>20</v>
      </c>
      <c r="N218" s="182" t="s">
        <v>45</v>
      </c>
      <c r="O218" s="65"/>
      <c r="P218" s="183">
        <f t="shared" si="51"/>
        <v>0</v>
      </c>
      <c r="Q218" s="183">
        <v>0</v>
      </c>
      <c r="R218" s="183">
        <f t="shared" si="52"/>
        <v>0</v>
      </c>
      <c r="S218" s="183">
        <v>0</v>
      </c>
      <c r="T218" s="184">
        <f t="shared" si="5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22</v>
      </c>
      <c r="AT218" s="185" t="s">
        <v>129</v>
      </c>
      <c r="AU218" s="185" t="s">
        <v>83</v>
      </c>
      <c r="AY218" s="18" t="s">
        <v>127</v>
      </c>
      <c r="BE218" s="186">
        <f t="shared" si="54"/>
        <v>0</v>
      </c>
      <c r="BF218" s="186">
        <f t="shared" si="55"/>
        <v>0</v>
      </c>
      <c r="BG218" s="186">
        <f t="shared" si="56"/>
        <v>0</v>
      </c>
      <c r="BH218" s="186">
        <f t="shared" si="57"/>
        <v>0</v>
      </c>
      <c r="BI218" s="186">
        <f t="shared" si="58"/>
        <v>0</v>
      </c>
      <c r="BJ218" s="18" t="s">
        <v>22</v>
      </c>
      <c r="BK218" s="186">
        <f t="shared" si="59"/>
        <v>0</v>
      </c>
      <c r="BL218" s="18" t="s">
        <v>22</v>
      </c>
      <c r="BM218" s="185" t="s">
        <v>609</v>
      </c>
    </row>
    <row r="219" spans="1:65" s="2" customFormat="1" ht="24.2" customHeight="1">
      <c r="A219" s="35"/>
      <c r="B219" s="36"/>
      <c r="C219" s="174" t="s">
        <v>610</v>
      </c>
      <c r="D219" s="174" t="s">
        <v>129</v>
      </c>
      <c r="E219" s="175" t="s">
        <v>611</v>
      </c>
      <c r="F219" s="176" t="s">
        <v>612</v>
      </c>
      <c r="G219" s="177" t="s">
        <v>177</v>
      </c>
      <c r="H219" s="178">
        <v>2</v>
      </c>
      <c r="I219" s="179"/>
      <c r="J219" s="180">
        <f t="shared" si="50"/>
        <v>0</v>
      </c>
      <c r="K219" s="176" t="s">
        <v>133</v>
      </c>
      <c r="L219" s="40"/>
      <c r="M219" s="181" t="s">
        <v>20</v>
      </c>
      <c r="N219" s="182" t="s">
        <v>45</v>
      </c>
      <c r="O219" s="65"/>
      <c r="P219" s="183">
        <f t="shared" si="51"/>
        <v>0</v>
      </c>
      <c r="Q219" s="183">
        <v>0</v>
      </c>
      <c r="R219" s="183">
        <f t="shared" si="52"/>
        <v>0</v>
      </c>
      <c r="S219" s="183">
        <v>0</v>
      </c>
      <c r="T219" s="184">
        <f t="shared" si="5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22</v>
      </c>
      <c r="AT219" s="185" t="s">
        <v>129</v>
      </c>
      <c r="AU219" s="185" t="s">
        <v>83</v>
      </c>
      <c r="AY219" s="18" t="s">
        <v>127</v>
      </c>
      <c r="BE219" s="186">
        <f t="shared" si="54"/>
        <v>0</v>
      </c>
      <c r="BF219" s="186">
        <f t="shared" si="55"/>
        <v>0</v>
      </c>
      <c r="BG219" s="186">
        <f t="shared" si="56"/>
        <v>0</v>
      </c>
      <c r="BH219" s="186">
        <f t="shared" si="57"/>
        <v>0</v>
      </c>
      <c r="BI219" s="186">
        <f t="shared" si="58"/>
        <v>0</v>
      </c>
      <c r="BJ219" s="18" t="s">
        <v>22</v>
      </c>
      <c r="BK219" s="186">
        <f t="shared" si="59"/>
        <v>0</v>
      </c>
      <c r="BL219" s="18" t="s">
        <v>22</v>
      </c>
      <c r="BM219" s="185" t="s">
        <v>613</v>
      </c>
    </row>
    <row r="220" spans="1:65" s="2" customFormat="1" ht="37.9" customHeight="1">
      <c r="A220" s="35"/>
      <c r="B220" s="36"/>
      <c r="C220" s="174" t="s">
        <v>614</v>
      </c>
      <c r="D220" s="174" t="s">
        <v>129</v>
      </c>
      <c r="E220" s="175" t="s">
        <v>615</v>
      </c>
      <c r="F220" s="176" t="s">
        <v>616</v>
      </c>
      <c r="G220" s="177" t="s">
        <v>177</v>
      </c>
      <c r="H220" s="178">
        <v>6</v>
      </c>
      <c r="I220" s="179"/>
      <c r="J220" s="180">
        <f t="shared" si="50"/>
        <v>0</v>
      </c>
      <c r="K220" s="176" t="s">
        <v>133</v>
      </c>
      <c r="L220" s="40"/>
      <c r="M220" s="181" t="s">
        <v>20</v>
      </c>
      <c r="N220" s="182" t="s">
        <v>45</v>
      </c>
      <c r="O220" s="65"/>
      <c r="P220" s="183">
        <f t="shared" si="51"/>
        <v>0</v>
      </c>
      <c r="Q220" s="183">
        <v>0</v>
      </c>
      <c r="R220" s="183">
        <f t="shared" si="52"/>
        <v>0</v>
      </c>
      <c r="S220" s="183">
        <v>0</v>
      </c>
      <c r="T220" s="184">
        <f t="shared" si="5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22</v>
      </c>
      <c r="AT220" s="185" t="s">
        <v>129</v>
      </c>
      <c r="AU220" s="185" t="s">
        <v>83</v>
      </c>
      <c r="AY220" s="18" t="s">
        <v>127</v>
      </c>
      <c r="BE220" s="186">
        <f t="shared" si="54"/>
        <v>0</v>
      </c>
      <c r="BF220" s="186">
        <f t="shared" si="55"/>
        <v>0</v>
      </c>
      <c r="BG220" s="186">
        <f t="shared" si="56"/>
        <v>0</v>
      </c>
      <c r="BH220" s="186">
        <f t="shared" si="57"/>
        <v>0</v>
      </c>
      <c r="BI220" s="186">
        <f t="shared" si="58"/>
        <v>0</v>
      </c>
      <c r="BJ220" s="18" t="s">
        <v>22</v>
      </c>
      <c r="BK220" s="186">
        <f t="shared" si="59"/>
        <v>0</v>
      </c>
      <c r="BL220" s="18" t="s">
        <v>22</v>
      </c>
      <c r="BM220" s="185" t="s">
        <v>617</v>
      </c>
    </row>
    <row r="221" spans="1:65" s="2" customFormat="1" ht="14.45" customHeight="1">
      <c r="A221" s="35"/>
      <c r="B221" s="36"/>
      <c r="C221" s="214" t="s">
        <v>618</v>
      </c>
      <c r="D221" s="214" t="s">
        <v>162</v>
      </c>
      <c r="E221" s="215" t="s">
        <v>619</v>
      </c>
      <c r="F221" s="216" t="s">
        <v>620</v>
      </c>
      <c r="G221" s="217" t="s">
        <v>177</v>
      </c>
      <c r="H221" s="218">
        <v>8</v>
      </c>
      <c r="I221" s="219"/>
      <c r="J221" s="220">
        <f t="shared" si="50"/>
        <v>0</v>
      </c>
      <c r="K221" s="216" t="s">
        <v>133</v>
      </c>
      <c r="L221" s="221"/>
      <c r="M221" s="222" t="s">
        <v>20</v>
      </c>
      <c r="N221" s="223" t="s">
        <v>45</v>
      </c>
      <c r="O221" s="65"/>
      <c r="P221" s="183">
        <f t="shared" si="51"/>
        <v>0</v>
      </c>
      <c r="Q221" s="183">
        <v>0</v>
      </c>
      <c r="R221" s="183">
        <f t="shared" si="52"/>
        <v>0</v>
      </c>
      <c r="S221" s="183">
        <v>0</v>
      </c>
      <c r="T221" s="184">
        <f t="shared" si="5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178</v>
      </c>
      <c r="AT221" s="185" t="s">
        <v>162</v>
      </c>
      <c r="AU221" s="185" t="s">
        <v>83</v>
      </c>
      <c r="AY221" s="18" t="s">
        <v>127</v>
      </c>
      <c r="BE221" s="186">
        <f t="shared" si="54"/>
        <v>0</v>
      </c>
      <c r="BF221" s="186">
        <f t="shared" si="55"/>
        <v>0</v>
      </c>
      <c r="BG221" s="186">
        <f t="shared" si="56"/>
        <v>0</v>
      </c>
      <c r="BH221" s="186">
        <f t="shared" si="57"/>
        <v>0</v>
      </c>
      <c r="BI221" s="186">
        <f t="shared" si="58"/>
        <v>0</v>
      </c>
      <c r="BJ221" s="18" t="s">
        <v>22</v>
      </c>
      <c r="BK221" s="186">
        <f t="shared" si="59"/>
        <v>0</v>
      </c>
      <c r="BL221" s="18" t="s">
        <v>178</v>
      </c>
      <c r="BM221" s="185" t="s">
        <v>621</v>
      </c>
    </row>
    <row r="222" spans="1:65" s="2" customFormat="1" ht="14.45" customHeight="1">
      <c r="A222" s="35"/>
      <c r="B222" s="36"/>
      <c r="C222" s="174" t="s">
        <v>622</v>
      </c>
      <c r="D222" s="174" t="s">
        <v>129</v>
      </c>
      <c r="E222" s="175" t="s">
        <v>623</v>
      </c>
      <c r="F222" s="176" t="s">
        <v>624</v>
      </c>
      <c r="G222" s="177" t="s">
        <v>177</v>
      </c>
      <c r="H222" s="178">
        <v>8</v>
      </c>
      <c r="I222" s="179"/>
      <c r="J222" s="180">
        <f t="shared" si="50"/>
        <v>0</v>
      </c>
      <c r="K222" s="176" t="s">
        <v>133</v>
      </c>
      <c r="L222" s="40"/>
      <c r="M222" s="181" t="s">
        <v>20</v>
      </c>
      <c r="N222" s="182" t="s">
        <v>45</v>
      </c>
      <c r="O222" s="65"/>
      <c r="P222" s="183">
        <f t="shared" si="51"/>
        <v>0</v>
      </c>
      <c r="Q222" s="183">
        <v>0</v>
      </c>
      <c r="R222" s="183">
        <f t="shared" si="52"/>
        <v>0</v>
      </c>
      <c r="S222" s="183">
        <v>0</v>
      </c>
      <c r="T222" s="184">
        <f t="shared" si="5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22</v>
      </c>
      <c r="AT222" s="185" t="s">
        <v>129</v>
      </c>
      <c r="AU222" s="185" t="s">
        <v>83</v>
      </c>
      <c r="AY222" s="18" t="s">
        <v>127</v>
      </c>
      <c r="BE222" s="186">
        <f t="shared" si="54"/>
        <v>0</v>
      </c>
      <c r="BF222" s="186">
        <f t="shared" si="55"/>
        <v>0</v>
      </c>
      <c r="BG222" s="186">
        <f t="shared" si="56"/>
        <v>0</v>
      </c>
      <c r="BH222" s="186">
        <f t="shared" si="57"/>
        <v>0</v>
      </c>
      <c r="BI222" s="186">
        <f t="shared" si="58"/>
        <v>0</v>
      </c>
      <c r="BJ222" s="18" t="s">
        <v>22</v>
      </c>
      <c r="BK222" s="186">
        <f t="shared" si="59"/>
        <v>0</v>
      </c>
      <c r="BL222" s="18" t="s">
        <v>22</v>
      </c>
      <c r="BM222" s="185" t="s">
        <v>625</v>
      </c>
    </row>
    <row r="223" spans="1:65" s="2" customFormat="1" ht="14.45" customHeight="1">
      <c r="A223" s="35"/>
      <c r="B223" s="36"/>
      <c r="C223" s="214" t="s">
        <v>626</v>
      </c>
      <c r="D223" s="214" t="s">
        <v>162</v>
      </c>
      <c r="E223" s="215" t="s">
        <v>627</v>
      </c>
      <c r="F223" s="216" t="s">
        <v>628</v>
      </c>
      <c r="G223" s="217" t="s">
        <v>177</v>
      </c>
      <c r="H223" s="218">
        <v>8</v>
      </c>
      <c r="I223" s="219"/>
      <c r="J223" s="220">
        <f t="shared" si="50"/>
        <v>0</v>
      </c>
      <c r="K223" s="216" t="s">
        <v>133</v>
      </c>
      <c r="L223" s="221"/>
      <c r="M223" s="222" t="s">
        <v>20</v>
      </c>
      <c r="N223" s="223" t="s">
        <v>45</v>
      </c>
      <c r="O223" s="65"/>
      <c r="P223" s="183">
        <f t="shared" si="51"/>
        <v>0</v>
      </c>
      <c r="Q223" s="183">
        <v>0</v>
      </c>
      <c r="R223" s="183">
        <f t="shared" si="52"/>
        <v>0</v>
      </c>
      <c r="S223" s="183">
        <v>0</v>
      </c>
      <c r="T223" s="184">
        <f t="shared" si="5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178</v>
      </c>
      <c r="AT223" s="185" t="s">
        <v>162</v>
      </c>
      <c r="AU223" s="185" t="s">
        <v>83</v>
      </c>
      <c r="AY223" s="18" t="s">
        <v>127</v>
      </c>
      <c r="BE223" s="186">
        <f t="shared" si="54"/>
        <v>0</v>
      </c>
      <c r="BF223" s="186">
        <f t="shared" si="55"/>
        <v>0</v>
      </c>
      <c r="BG223" s="186">
        <f t="shared" si="56"/>
        <v>0</v>
      </c>
      <c r="BH223" s="186">
        <f t="shared" si="57"/>
        <v>0</v>
      </c>
      <c r="BI223" s="186">
        <f t="shared" si="58"/>
        <v>0</v>
      </c>
      <c r="BJ223" s="18" t="s">
        <v>22</v>
      </c>
      <c r="BK223" s="186">
        <f t="shared" si="59"/>
        <v>0</v>
      </c>
      <c r="BL223" s="18" t="s">
        <v>178</v>
      </c>
      <c r="BM223" s="185" t="s">
        <v>629</v>
      </c>
    </row>
    <row r="224" spans="1:65" s="2" customFormat="1" ht="14.45" customHeight="1">
      <c r="A224" s="35"/>
      <c r="B224" s="36"/>
      <c r="C224" s="174" t="s">
        <v>630</v>
      </c>
      <c r="D224" s="174" t="s">
        <v>129</v>
      </c>
      <c r="E224" s="175" t="s">
        <v>631</v>
      </c>
      <c r="F224" s="176" t="s">
        <v>632</v>
      </c>
      <c r="G224" s="177" t="s">
        <v>177</v>
      </c>
      <c r="H224" s="178">
        <v>6</v>
      </c>
      <c r="I224" s="179"/>
      <c r="J224" s="180">
        <f t="shared" si="50"/>
        <v>0</v>
      </c>
      <c r="K224" s="176" t="s">
        <v>133</v>
      </c>
      <c r="L224" s="40"/>
      <c r="M224" s="181" t="s">
        <v>20</v>
      </c>
      <c r="N224" s="182" t="s">
        <v>45</v>
      </c>
      <c r="O224" s="65"/>
      <c r="P224" s="183">
        <f t="shared" si="51"/>
        <v>0</v>
      </c>
      <c r="Q224" s="183">
        <v>0</v>
      </c>
      <c r="R224" s="183">
        <f t="shared" si="52"/>
        <v>0</v>
      </c>
      <c r="S224" s="183">
        <v>0</v>
      </c>
      <c r="T224" s="184">
        <f t="shared" si="5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22</v>
      </c>
      <c r="AT224" s="185" t="s">
        <v>129</v>
      </c>
      <c r="AU224" s="185" t="s">
        <v>83</v>
      </c>
      <c r="AY224" s="18" t="s">
        <v>127</v>
      </c>
      <c r="BE224" s="186">
        <f t="shared" si="54"/>
        <v>0</v>
      </c>
      <c r="BF224" s="186">
        <f t="shared" si="55"/>
        <v>0</v>
      </c>
      <c r="BG224" s="186">
        <f t="shared" si="56"/>
        <v>0</v>
      </c>
      <c r="BH224" s="186">
        <f t="shared" si="57"/>
        <v>0</v>
      </c>
      <c r="BI224" s="186">
        <f t="shared" si="58"/>
        <v>0</v>
      </c>
      <c r="BJ224" s="18" t="s">
        <v>22</v>
      </c>
      <c r="BK224" s="186">
        <f t="shared" si="59"/>
        <v>0</v>
      </c>
      <c r="BL224" s="18" t="s">
        <v>22</v>
      </c>
      <c r="BM224" s="185" t="s">
        <v>633</v>
      </c>
    </row>
    <row r="225" spans="1:65" s="2" customFormat="1" ht="14.45" customHeight="1">
      <c r="A225" s="35"/>
      <c r="B225" s="36"/>
      <c r="C225" s="214" t="s">
        <v>634</v>
      </c>
      <c r="D225" s="214" t="s">
        <v>162</v>
      </c>
      <c r="E225" s="215" t="s">
        <v>635</v>
      </c>
      <c r="F225" s="216" t="s">
        <v>636</v>
      </c>
      <c r="G225" s="217" t="s">
        <v>177</v>
      </c>
      <c r="H225" s="218">
        <v>3</v>
      </c>
      <c r="I225" s="219"/>
      <c r="J225" s="220">
        <f t="shared" si="50"/>
        <v>0</v>
      </c>
      <c r="K225" s="216" t="s">
        <v>133</v>
      </c>
      <c r="L225" s="221"/>
      <c r="M225" s="222" t="s">
        <v>20</v>
      </c>
      <c r="N225" s="223" t="s">
        <v>45</v>
      </c>
      <c r="O225" s="65"/>
      <c r="P225" s="183">
        <f t="shared" si="51"/>
        <v>0</v>
      </c>
      <c r="Q225" s="183">
        <v>0</v>
      </c>
      <c r="R225" s="183">
        <f t="shared" si="52"/>
        <v>0</v>
      </c>
      <c r="S225" s="183">
        <v>0</v>
      </c>
      <c r="T225" s="184">
        <f t="shared" si="5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83</v>
      </c>
      <c r="AT225" s="185" t="s">
        <v>162</v>
      </c>
      <c r="AU225" s="185" t="s">
        <v>83</v>
      </c>
      <c r="AY225" s="18" t="s">
        <v>127</v>
      </c>
      <c r="BE225" s="186">
        <f t="shared" si="54"/>
        <v>0</v>
      </c>
      <c r="BF225" s="186">
        <f t="shared" si="55"/>
        <v>0</v>
      </c>
      <c r="BG225" s="186">
        <f t="shared" si="56"/>
        <v>0</v>
      </c>
      <c r="BH225" s="186">
        <f t="shared" si="57"/>
        <v>0</v>
      </c>
      <c r="BI225" s="186">
        <f t="shared" si="58"/>
        <v>0</v>
      </c>
      <c r="BJ225" s="18" t="s">
        <v>22</v>
      </c>
      <c r="BK225" s="186">
        <f t="shared" si="59"/>
        <v>0</v>
      </c>
      <c r="BL225" s="18" t="s">
        <v>22</v>
      </c>
      <c r="BM225" s="185" t="s">
        <v>637</v>
      </c>
    </row>
    <row r="226" spans="1:65" s="2" customFormat="1" ht="14.45" customHeight="1">
      <c r="A226" s="35"/>
      <c r="B226" s="36"/>
      <c r="C226" s="214" t="s">
        <v>638</v>
      </c>
      <c r="D226" s="214" t="s">
        <v>162</v>
      </c>
      <c r="E226" s="215" t="s">
        <v>639</v>
      </c>
      <c r="F226" s="216" t="s">
        <v>640</v>
      </c>
      <c r="G226" s="217" t="s">
        <v>177</v>
      </c>
      <c r="H226" s="218">
        <v>3</v>
      </c>
      <c r="I226" s="219"/>
      <c r="J226" s="220">
        <f t="shared" si="50"/>
        <v>0</v>
      </c>
      <c r="K226" s="216" t="s">
        <v>133</v>
      </c>
      <c r="L226" s="221"/>
      <c r="M226" s="222" t="s">
        <v>20</v>
      </c>
      <c r="N226" s="223" t="s">
        <v>45</v>
      </c>
      <c r="O226" s="65"/>
      <c r="P226" s="183">
        <f t="shared" si="51"/>
        <v>0</v>
      </c>
      <c r="Q226" s="183">
        <v>0</v>
      </c>
      <c r="R226" s="183">
        <f t="shared" si="52"/>
        <v>0</v>
      </c>
      <c r="S226" s="183">
        <v>0</v>
      </c>
      <c r="T226" s="184">
        <f t="shared" si="5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83</v>
      </c>
      <c r="AT226" s="185" t="s">
        <v>162</v>
      </c>
      <c r="AU226" s="185" t="s">
        <v>83</v>
      </c>
      <c r="AY226" s="18" t="s">
        <v>127</v>
      </c>
      <c r="BE226" s="186">
        <f t="shared" si="54"/>
        <v>0</v>
      </c>
      <c r="BF226" s="186">
        <f t="shared" si="55"/>
        <v>0</v>
      </c>
      <c r="BG226" s="186">
        <f t="shared" si="56"/>
        <v>0</v>
      </c>
      <c r="BH226" s="186">
        <f t="shared" si="57"/>
        <v>0</v>
      </c>
      <c r="BI226" s="186">
        <f t="shared" si="58"/>
        <v>0</v>
      </c>
      <c r="BJ226" s="18" t="s">
        <v>22</v>
      </c>
      <c r="BK226" s="186">
        <f t="shared" si="59"/>
        <v>0</v>
      </c>
      <c r="BL226" s="18" t="s">
        <v>22</v>
      </c>
      <c r="BM226" s="185" t="s">
        <v>641</v>
      </c>
    </row>
    <row r="227" spans="1:65" s="2" customFormat="1" ht="14.45" customHeight="1">
      <c r="A227" s="35"/>
      <c r="B227" s="36"/>
      <c r="C227" s="174" t="s">
        <v>642</v>
      </c>
      <c r="D227" s="174" t="s">
        <v>129</v>
      </c>
      <c r="E227" s="175" t="s">
        <v>643</v>
      </c>
      <c r="F227" s="176" t="s">
        <v>644</v>
      </c>
      <c r="G227" s="177" t="s">
        <v>177</v>
      </c>
      <c r="H227" s="178">
        <v>6</v>
      </c>
      <c r="I227" s="179"/>
      <c r="J227" s="180">
        <f t="shared" si="50"/>
        <v>0</v>
      </c>
      <c r="K227" s="176" t="s">
        <v>133</v>
      </c>
      <c r="L227" s="40"/>
      <c r="M227" s="181" t="s">
        <v>20</v>
      </c>
      <c r="N227" s="182" t="s">
        <v>45</v>
      </c>
      <c r="O227" s="65"/>
      <c r="P227" s="183">
        <f t="shared" si="51"/>
        <v>0</v>
      </c>
      <c r="Q227" s="183">
        <v>0</v>
      </c>
      <c r="R227" s="183">
        <f t="shared" si="52"/>
        <v>0</v>
      </c>
      <c r="S227" s="183">
        <v>0</v>
      </c>
      <c r="T227" s="184">
        <f t="shared" si="5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22</v>
      </c>
      <c r="AT227" s="185" t="s">
        <v>129</v>
      </c>
      <c r="AU227" s="185" t="s">
        <v>83</v>
      </c>
      <c r="AY227" s="18" t="s">
        <v>127</v>
      </c>
      <c r="BE227" s="186">
        <f t="shared" si="54"/>
        <v>0</v>
      </c>
      <c r="BF227" s="186">
        <f t="shared" si="55"/>
        <v>0</v>
      </c>
      <c r="BG227" s="186">
        <f t="shared" si="56"/>
        <v>0</v>
      </c>
      <c r="BH227" s="186">
        <f t="shared" si="57"/>
        <v>0</v>
      </c>
      <c r="BI227" s="186">
        <f t="shared" si="58"/>
        <v>0</v>
      </c>
      <c r="BJ227" s="18" t="s">
        <v>22</v>
      </c>
      <c r="BK227" s="186">
        <f t="shared" si="59"/>
        <v>0</v>
      </c>
      <c r="BL227" s="18" t="s">
        <v>22</v>
      </c>
      <c r="BM227" s="185" t="s">
        <v>645</v>
      </c>
    </row>
    <row r="228" spans="1:65" s="2" customFormat="1" ht="14.45" customHeight="1">
      <c r="A228" s="35"/>
      <c r="B228" s="36"/>
      <c r="C228" s="214" t="s">
        <v>646</v>
      </c>
      <c r="D228" s="214" t="s">
        <v>162</v>
      </c>
      <c r="E228" s="215" t="s">
        <v>647</v>
      </c>
      <c r="F228" s="216" t="s">
        <v>648</v>
      </c>
      <c r="G228" s="217" t="s">
        <v>177</v>
      </c>
      <c r="H228" s="218">
        <v>3</v>
      </c>
      <c r="I228" s="219"/>
      <c r="J228" s="220">
        <f t="shared" si="50"/>
        <v>0</v>
      </c>
      <c r="K228" s="216" t="s">
        <v>133</v>
      </c>
      <c r="L228" s="221"/>
      <c r="M228" s="222" t="s">
        <v>20</v>
      </c>
      <c r="N228" s="223" t="s">
        <v>45</v>
      </c>
      <c r="O228" s="65"/>
      <c r="P228" s="183">
        <f t="shared" si="51"/>
        <v>0</v>
      </c>
      <c r="Q228" s="183">
        <v>0</v>
      </c>
      <c r="R228" s="183">
        <f t="shared" si="52"/>
        <v>0</v>
      </c>
      <c r="S228" s="183">
        <v>0</v>
      </c>
      <c r="T228" s="184">
        <f t="shared" si="5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83</v>
      </c>
      <c r="AT228" s="185" t="s">
        <v>162</v>
      </c>
      <c r="AU228" s="185" t="s">
        <v>83</v>
      </c>
      <c r="AY228" s="18" t="s">
        <v>127</v>
      </c>
      <c r="BE228" s="186">
        <f t="shared" si="54"/>
        <v>0</v>
      </c>
      <c r="BF228" s="186">
        <f t="shared" si="55"/>
        <v>0</v>
      </c>
      <c r="BG228" s="186">
        <f t="shared" si="56"/>
        <v>0</v>
      </c>
      <c r="BH228" s="186">
        <f t="shared" si="57"/>
        <v>0</v>
      </c>
      <c r="BI228" s="186">
        <f t="shared" si="58"/>
        <v>0</v>
      </c>
      <c r="BJ228" s="18" t="s">
        <v>22</v>
      </c>
      <c r="BK228" s="186">
        <f t="shared" si="59"/>
        <v>0</v>
      </c>
      <c r="BL228" s="18" t="s">
        <v>22</v>
      </c>
      <c r="BM228" s="185" t="s">
        <v>649</v>
      </c>
    </row>
    <row r="229" spans="1:65" s="2" customFormat="1" ht="14.45" customHeight="1">
      <c r="A229" s="35"/>
      <c r="B229" s="36"/>
      <c r="C229" s="214" t="s">
        <v>650</v>
      </c>
      <c r="D229" s="214" t="s">
        <v>162</v>
      </c>
      <c r="E229" s="215" t="s">
        <v>651</v>
      </c>
      <c r="F229" s="216" t="s">
        <v>652</v>
      </c>
      <c r="G229" s="217" t="s">
        <v>177</v>
      </c>
      <c r="H229" s="218">
        <v>3</v>
      </c>
      <c r="I229" s="219"/>
      <c r="J229" s="220">
        <f t="shared" si="50"/>
        <v>0</v>
      </c>
      <c r="K229" s="216" t="s">
        <v>133</v>
      </c>
      <c r="L229" s="221"/>
      <c r="M229" s="222" t="s">
        <v>20</v>
      </c>
      <c r="N229" s="223" t="s">
        <v>45</v>
      </c>
      <c r="O229" s="65"/>
      <c r="P229" s="183">
        <f t="shared" si="51"/>
        <v>0</v>
      </c>
      <c r="Q229" s="183">
        <v>0</v>
      </c>
      <c r="R229" s="183">
        <f t="shared" si="52"/>
        <v>0</v>
      </c>
      <c r="S229" s="183">
        <v>0</v>
      </c>
      <c r="T229" s="184">
        <f t="shared" si="5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83</v>
      </c>
      <c r="AT229" s="185" t="s">
        <v>162</v>
      </c>
      <c r="AU229" s="185" t="s">
        <v>83</v>
      </c>
      <c r="AY229" s="18" t="s">
        <v>127</v>
      </c>
      <c r="BE229" s="186">
        <f t="shared" si="54"/>
        <v>0</v>
      </c>
      <c r="BF229" s="186">
        <f t="shared" si="55"/>
        <v>0</v>
      </c>
      <c r="BG229" s="186">
        <f t="shared" si="56"/>
        <v>0</v>
      </c>
      <c r="BH229" s="186">
        <f t="shared" si="57"/>
        <v>0</v>
      </c>
      <c r="BI229" s="186">
        <f t="shared" si="58"/>
        <v>0</v>
      </c>
      <c r="BJ229" s="18" t="s">
        <v>22</v>
      </c>
      <c r="BK229" s="186">
        <f t="shared" si="59"/>
        <v>0</v>
      </c>
      <c r="BL229" s="18" t="s">
        <v>22</v>
      </c>
      <c r="BM229" s="185" t="s">
        <v>653</v>
      </c>
    </row>
    <row r="230" spans="1:65" s="2" customFormat="1" ht="14.45" customHeight="1">
      <c r="A230" s="35"/>
      <c r="B230" s="36"/>
      <c r="C230" s="174" t="s">
        <v>654</v>
      </c>
      <c r="D230" s="174" t="s">
        <v>129</v>
      </c>
      <c r="E230" s="175" t="s">
        <v>655</v>
      </c>
      <c r="F230" s="176" t="s">
        <v>656</v>
      </c>
      <c r="G230" s="177" t="s">
        <v>177</v>
      </c>
      <c r="H230" s="178">
        <v>2</v>
      </c>
      <c r="I230" s="179"/>
      <c r="J230" s="180">
        <f t="shared" si="50"/>
        <v>0</v>
      </c>
      <c r="K230" s="176" t="s">
        <v>133</v>
      </c>
      <c r="L230" s="40"/>
      <c r="M230" s="181" t="s">
        <v>20</v>
      </c>
      <c r="N230" s="182" t="s">
        <v>45</v>
      </c>
      <c r="O230" s="65"/>
      <c r="P230" s="183">
        <f t="shared" si="51"/>
        <v>0</v>
      </c>
      <c r="Q230" s="183">
        <v>0</v>
      </c>
      <c r="R230" s="183">
        <f t="shared" si="52"/>
        <v>0</v>
      </c>
      <c r="S230" s="183">
        <v>0</v>
      </c>
      <c r="T230" s="184">
        <f t="shared" si="5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22</v>
      </c>
      <c r="AT230" s="185" t="s">
        <v>129</v>
      </c>
      <c r="AU230" s="185" t="s">
        <v>83</v>
      </c>
      <c r="AY230" s="18" t="s">
        <v>127</v>
      </c>
      <c r="BE230" s="186">
        <f t="shared" si="54"/>
        <v>0</v>
      </c>
      <c r="BF230" s="186">
        <f t="shared" si="55"/>
        <v>0</v>
      </c>
      <c r="BG230" s="186">
        <f t="shared" si="56"/>
        <v>0</v>
      </c>
      <c r="BH230" s="186">
        <f t="shared" si="57"/>
        <v>0</v>
      </c>
      <c r="BI230" s="186">
        <f t="shared" si="58"/>
        <v>0</v>
      </c>
      <c r="BJ230" s="18" t="s">
        <v>22</v>
      </c>
      <c r="BK230" s="186">
        <f t="shared" si="59"/>
        <v>0</v>
      </c>
      <c r="BL230" s="18" t="s">
        <v>22</v>
      </c>
      <c r="BM230" s="185" t="s">
        <v>657</v>
      </c>
    </row>
    <row r="231" spans="1:65" s="2" customFormat="1" ht="14.45" customHeight="1">
      <c r="A231" s="35"/>
      <c r="B231" s="36"/>
      <c r="C231" s="214" t="s">
        <v>178</v>
      </c>
      <c r="D231" s="214" t="s">
        <v>162</v>
      </c>
      <c r="E231" s="215" t="s">
        <v>658</v>
      </c>
      <c r="F231" s="216" t="s">
        <v>659</v>
      </c>
      <c r="G231" s="217" t="s">
        <v>177</v>
      </c>
      <c r="H231" s="218">
        <v>2</v>
      </c>
      <c r="I231" s="219"/>
      <c r="J231" s="220">
        <f t="shared" si="50"/>
        <v>0</v>
      </c>
      <c r="K231" s="216" t="s">
        <v>133</v>
      </c>
      <c r="L231" s="221"/>
      <c r="M231" s="222" t="s">
        <v>20</v>
      </c>
      <c r="N231" s="223" t="s">
        <v>45</v>
      </c>
      <c r="O231" s="65"/>
      <c r="P231" s="183">
        <f t="shared" si="51"/>
        <v>0</v>
      </c>
      <c r="Q231" s="183">
        <v>0</v>
      </c>
      <c r="R231" s="183">
        <f t="shared" si="52"/>
        <v>0</v>
      </c>
      <c r="S231" s="183">
        <v>0</v>
      </c>
      <c r="T231" s="184">
        <f t="shared" si="5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178</v>
      </c>
      <c r="AT231" s="185" t="s">
        <v>162</v>
      </c>
      <c r="AU231" s="185" t="s">
        <v>83</v>
      </c>
      <c r="AY231" s="18" t="s">
        <v>127</v>
      </c>
      <c r="BE231" s="186">
        <f t="shared" si="54"/>
        <v>0</v>
      </c>
      <c r="BF231" s="186">
        <f t="shared" si="55"/>
        <v>0</v>
      </c>
      <c r="BG231" s="186">
        <f t="shared" si="56"/>
        <v>0</v>
      </c>
      <c r="BH231" s="186">
        <f t="shared" si="57"/>
        <v>0</v>
      </c>
      <c r="BI231" s="186">
        <f t="shared" si="58"/>
        <v>0</v>
      </c>
      <c r="BJ231" s="18" t="s">
        <v>22</v>
      </c>
      <c r="BK231" s="186">
        <f t="shared" si="59"/>
        <v>0</v>
      </c>
      <c r="BL231" s="18" t="s">
        <v>178</v>
      </c>
      <c r="BM231" s="185" t="s">
        <v>660</v>
      </c>
    </row>
    <row r="232" spans="1:65" s="2" customFormat="1" ht="14.45" customHeight="1">
      <c r="A232" s="35"/>
      <c r="B232" s="36"/>
      <c r="C232" s="174" t="s">
        <v>661</v>
      </c>
      <c r="D232" s="174" t="s">
        <v>129</v>
      </c>
      <c r="E232" s="175" t="s">
        <v>662</v>
      </c>
      <c r="F232" s="176" t="s">
        <v>663</v>
      </c>
      <c r="G232" s="177" t="s">
        <v>177</v>
      </c>
      <c r="H232" s="178">
        <v>8</v>
      </c>
      <c r="I232" s="179"/>
      <c r="J232" s="180">
        <f t="shared" si="50"/>
        <v>0</v>
      </c>
      <c r="K232" s="176" t="s">
        <v>133</v>
      </c>
      <c r="L232" s="40"/>
      <c r="M232" s="181" t="s">
        <v>20</v>
      </c>
      <c r="N232" s="182" t="s">
        <v>45</v>
      </c>
      <c r="O232" s="65"/>
      <c r="P232" s="183">
        <f t="shared" si="51"/>
        <v>0</v>
      </c>
      <c r="Q232" s="183">
        <v>0</v>
      </c>
      <c r="R232" s="183">
        <f t="shared" si="52"/>
        <v>0</v>
      </c>
      <c r="S232" s="183">
        <v>0</v>
      </c>
      <c r="T232" s="184">
        <f t="shared" si="5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22</v>
      </c>
      <c r="AT232" s="185" t="s">
        <v>129</v>
      </c>
      <c r="AU232" s="185" t="s">
        <v>83</v>
      </c>
      <c r="AY232" s="18" t="s">
        <v>127</v>
      </c>
      <c r="BE232" s="186">
        <f t="shared" si="54"/>
        <v>0</v>
      </c>
      <c r="BF232" s="186">
        <f t="shared" si="55"/>
        <v>0</v>
      </c>
      <c r="BG232" s="186">
        <f t="shared" si="56"/>
        <v>0</v>
      </c>
      <c r="BH232" s="186">
        <f t="shared" si="57"/>
        <v>0</v>
      </c>
      <c r="BI232" s="186">
        <f t="shared" si="58"/>
        <v>0</v>
      </c>
      <c r="BJ232" s="18" t="s">
        <v>22</v>
      </c>
      <c r="BK232" s="186">
        <f t="shared" si="59"/>
        <v>0</v>
      </c>
      <c r="BL232" s="18" t="s">
        <v>22</v>
      </c>
      <c r="BM232" s="185" t="s">
        <v>664</v>
      </c>
    </row>
    <row r="233" spans="1:65" s="2" customFormat="1" ht="14.45" customHeight="1">
      <c r="A233" s="35"/>
      <c r="B233" s="36"/>
      <c r="C233" s="214" t="s">
        <v>665</v>
      </c>
      <c r="D233" s="214" t="s">
        <v>162</v>
      </c>
      <c r="E233" s="215" t="s">
        <v>666</v>
      </c>
      <c r="F233" s="216" t="s">
        <v>667</v>
      </c>
      <c r="G233" s="217" t="s">
        <v>177</v>
      </c>
      <c r="H233" s="218">
        <v>8</v>
      </c>
      <c r="I233" s="219"/>
      <c r="J233" s="220">
        <f t="shared" si="50"/>
        <v>0</v>
      </c>
      <c r="K233" s="216" t="s">
        <v>133</v>
      </c>
      <c r="L233" s="221"/>
      <c r="M233" s="222" t="s">
        <v>20</v>
      </c>
      <c r="N233" s="223" t="s">
        <v>45</v>
      </c>
      <c r="O233" s="65"/>
      <c r="P233" s="183">
        <f t="shared" si="51"/>
        <v>0</v>
      </c>
      <c r="Q233" s="183">
        <v>0</v>
      </c>
      <c r="R233" s="183">
        <f t="shared" si="52"/>
        <v>0</v>
      </c>
      <c r="S233" s="183">
        <v>0</v>
      </c>
      <c r="T233" s="184">
        <f t="shared" si="5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178</v>
      </c>
      <c r="AT233" s="185" t="s">
        <v>162</v>
      </c>
      <c r="AU233" s="185" t="s">
        <v>83</v>
      </c>
      <c r="AY233" s="18" t="s">
        <v>127</v>
      </c>
      <c r="BE233" s="186">
        <f t="shared" si="54"/>
        <v>0</v>
      </c>
      <c r="BF233" s="186">
        <f t="shared" si="55"/>
        <v>0</v>
      </c>
      <c r="BG233" s="186">
        <f t="shared" si="56"/>
        <v>0</v>
      </c>
      <c r="BH233" s="186">
        <f t="shared" si="57"/>
        <v>0</v>
      </c>
      <c r="BI233" s="186">
        <f t="shared" si="58"/>
        <v>0</v>
      </c>
      <c r="BJ233" s="18" t="s">
        <v>22</v>
      </c>
      <c r="BK233" s="186">
        <f t="shared" si="59"/>
        <v>0</v>
      </c>
      <c r="BL233" s="18" t="s">
        <v>178</v>
      </c>
      <c r="BM233" s="185" t="s">
        <v>668</v>
      </c>
    </row>
    <row r="234" spans="1:65" s="2" customFormat="1" ht="14.45" customHeight="1">
      <c r="A234" s="35"/>
      <c r="B234" s="36"/>
      <c r="C234" s="174" t="s">
        <v>669</v>
      </c>
      <c r="D234" s="174" t="s">
        <v>129</v>
      </c>
      <c r="E234" s="175" t="s">
        <v>670</v>
      </c>
      <c r="F234" s="176" t="s">
        <v>671</v>
      </c>
      <c r="G234" s="177" t="s">
        <v>177</v>
      </c>
      <c r="H234" s="178">
        <v>8</v>
      </c>
      <c r="I234" s="179"/>
      <c r="J234" s="180">
        <f t="shared" si="50"/>
        <v>0</v>
      </c>
      <c r="K234" s="176" t="s">
        <v>133</v>
      </c>
      <c r="L234" s="40"/>
      <c r="M234" s="181" t="s">
        <v>20</v>
      </c>
      <c r="N234" s="182" t="s">
        <v>45</v>
      </c>
      <c r="O234" s="65"/>
      <c r="P234" s="183">
        <f t="shared" si="51"/>
        <v>0</v>
      </c>
      <c r="Q234" s="183">
        <v>0</v>
      </c>
      <c r="R234" s="183">
        <f t="shared" si="52"/>
        <v>0</v>
      </c>
      <c r="S234" s="183">
        <v>0</v>
      </c>
      <c r="T234" s="184">
        <f t="shared" si="5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22</v>
      </c>
      <c r="AT234" s="185" t="s">
        <v>129</v>
      </c>
      <c r="AU234" s="185" t="s">
        <v>83</v>
      </c>
      <c r="AY234" s="18" t="s">
        <v>127</v>
      </c>
      <c r="BE234" s="186">
        <f t="shared" si="54"/>
        <v>0</v>
      </c>
      <c r="BF234" s="186">
        <f t="shared" si="55"/>
        <v>0</v>
      </c>
      <c r="BG234" s="186">
        <f t="shared" si="56"/>
        <v>0</v>
      </c>
      <c r="BH234" s="186">
        <f t="shared" si="57"/>
        <v>0</v>
      </c>
      <c r="BI234" s="186">
        <f t="shared" si="58"/>
        <v>0</v>
      </c>
      <c r="BJ234" s="18" t="s">
        <v>22</v>
      </c>
      <c r="BK234" s="186">
        <f t="shared" si="59"/>
        <v>0</v>
      </c>
      <c r="BL234" s="18" t="s">
        <v>22</v>
      </c>
      <c r="BM234" s="185" t="s">
        <v>672</v>
      </c>
    </row>
    <row r="235" spans="1:65" s="2" customFormat="1" ht="14.45" customHeight="1">
      <c r="A235" s="35"/>
      <c r="B235" s="36"/>
      <c r="C235" s="214" t="s">
        <v>673</v>
      </c>
      <c r="D235" s="214" t="s">
        <v>162</v>
      </c>
      <c r="E235" s="215" t="s">
        <v>674</v>
      </c>
      <c r="F235" s="216" t="s">
        <v>675</v>
      </c>
      <c r="G235" s="217" t="s">
        <v>177</v>
      </c>
      <c r="H235" s="218">
        <v>8</v>
      </c>
      <c r="I235" s="219"/>
      <c r="J235" s="220">
        <f t="shared" si="50"/>
        <v>0</v>
      </c>
      <c r="K235" s="216" t="s">
        <v>133</v>
      </c>
      <c r="L235" s="221"/>
      <c r="M235" s="222" t="s">
        <v>20</v>
      </c>
      <c r="N235" s="223" t="s">
        <v>45</v>
      </c>
      <c r="O235" s="65"/>
      <c r="P235" s="183">
        <f t="shared" si="51"/>
        <v>0</v>
      </c>
      <c r="Q235" s="183">
        <v>0</v>
      </c>
      <c r="R235" s="183">
        <f t="shared" si="52"/>
        <v>0</v>
      </c>
      <c r="S235" s="183">
        <v>0</v>
      </c>
      <c r="T235" s="184">
        <f t="shared" si="5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83</v>
      </c>
      <c r="AT235" s="185" t="s">
        <v>162</v>
      </c>
      <c r="AU235" s="185" t="s">
        <v>83</v>
      </c>
      <c r="AY235" s="18" t="s">
        <v>127</v>
      </c>
      <c r="BE235" s="186">
        <f t="shared" si="54"/>
        <v>0</v>
      </c>
      <c r="BF235" s="186">
        <f t="shared" si="55"/>
        <v>0</v>
      </c>
      <c r="BG235" s="186">
        <f t="shared" si="56"/>
        <v>0</v>
      </c>
      <c r="BH235" s="186">
        <f t="shared" si="57"/>
        <v>0</v>
      </c>
      <c r="BI235" s="186">
        <f t="shared" si="58"/>
        <v>0</v>
      </c>
      <c r="BJ235" s="18" t="s">
        <v>22</v>
      </c>
      <c r="BK235" s="186">
        <f t="shared" si="59"/>
        <v>0</v>
      </c>
      <c r="BL235" s="18" t="s">
        <v>22</v>
      </c>
      <c r="BM235" s="185" t="s">
        <v>676</v>
      </c>
    </row>
    <row r="236" spans="1:65" s="2" customFormat="1" ht="14.45" customHeight="1">
      <c r="A236" s="35"/>
      <c r="B236" s="36"/>
      <c r="C236" s="174" t="s">
        <v>677</v>
      </c>
      <c r="D236" s="174" t="s">
        <v>129</v>
      </c>
      <c r="E236" s="175" t="s">
        <v>678</v>
      </c>
      <c r="F236" s="176" t="s">
        <v>679</v>
      </c>
      <c r="G236" s="177" t="s">
        <v>177</v>
      </c>
      <c r="H236" s="178">
        <v>8</v>
      </c>
      <c r="I236" s="179"/>
      <c r="J236" s="180">
        <f t="shared" si="50"/>
        <v>0</v>
      </c>
      <c r="K236" s="176" t="s">
        <v>133</v>
      </c>
      <c r="L236" s="40"/>
      <c r="M236" s="181" t="s">
        <v>20</v>
      </c>
      <c r="N236" s="182" t="s">
        <v>45</v>
      </c>
      <c r="O236" s="65"/>
      <c r="P236" s="183">
        <f t="shared" si="51"/>
        <v>0</v>
      </c>
      <c r="Q236" s="183">
        <v>0</v>
      </c>
      <c r="R236" s="183">
        <f t="shared" si="52"/>
        <v>0</v>
      </c>
      <c r="S236" s="183">
        <v>0</v>
      </c>
      <c r="T236" s="184">
        <f t="shared" si="5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22</v>
      </c>
      <c r="AT236" s="185" t="s">
        <v>129</v>
      </c>
      <c r="AU236" s="185" t="s">
        <v>83</v>
      </c>
      <c r="AY236" s="18" t="s">
        <v>127</v>
      </c>
      <c r="BE236" s="186">
        <f t="shared" si="54"/>
        <v>0</v>
      </c>
      <c r="BF236" s="186">
        <f t="shared" si="55"/>
        <v>0</v>
      </c>
      <c r="BG236" s="186">
        <f t="shared" si="56"/>
        <v>0</v>
      </c>
      <c r="BH236" s="186">
        <f t="shared" si="57"/>
        <v>0</v>
      </c>
      <c r="BI236" s="186">
        <f t="shared" si="58"/>
        <v>0</v>
      </c>
      <c r="BJ236" s="18" t="s">
        <v>22</v>
      </c>
      <c r="BK236" s="186">
        <f t="shared" si="59"/>
        <v>0</v>
      </c>
      <c r="BL236" s="18" t="s">
        <v>22</v>
      </c>
      <c r="BM236" s="185" t="s">
        <v>680</v>
      </c>
    </row>
    <row r="237" spans="1:65" s="2" customFormat="1" ht="14.45" customHeight="1">
      <c r="A237" s="35"/>
      <c r="B237" s="36"/>
      <c r="C237" s="174" t="s">
        <v>681</v>
      </c>
      <c r="D237" s="174" t="s">
        <v>129</v>
      </c>
      <c r="E237" s="175" t="s">
        <v>682</v>
      </c>
      <c r="F237" s="176" t="s">
        <v>683</v>
      </c>
      <c r="G237" s="177" t="s">
        <v>177</v>
      </c>
      <c r="H237" s="178">
        <v>6</v>
      </c>
      <c r="I237" s="179"/>
      <c r="J237" s="180">
        <f t="shared" si="50"/>
        <v>0</v>
      </c>
      <c r="K237" s="176" t="s">
        <v>133</v>
      </c>
      <c r="L237" s="40"/>
      <c r="M237" s="181" t="s">
        <v>20</v>
      </c>
      <c r="N237" s="182" t="s">
        <v>45</v>
      </c>
      <c r="O237" s="65"/>
      <c r="P237" s="183">
        <f t="shared" si="51"/>
        <v>0</v>
      </c>
      <c r="Q237" s="183">
        <v>0</v>
      </c>
      <c r="R237" s="183">
        <f t="shared" si="52"/>
        <v>0</v>
      </c>
      <c r="S237" s="183">
        <v>0</v>
      </c>
      <c r="T237" s="184">
        <f t="shared" si="5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22</v>
      </c>
      <c r="AT237" s="185" t="s">
        <v>129</v>
      </c>
      <c r="AU237" s="185" t="s">
        <v>83</v>
      </c>
      <c r="AY237" s="18" t="s">
        <v>127</v>
      </c>
      <c r="BE237" s="186">
        <f t="shared" si="54"/>
        <v>0</v>
      </c>
      <c r="BF237" s="186">
        <f t="shared" si="55"/>
        <v>0</v>
      </c>
      <c r="BG237" s="186">
        <f t="shared" si="56"/>
        <v>0</v>
      </c>
      <c r="BH237" s="186">
        <f t="shared" si="57"/>
        <v>0</v>
      </c>
      <c r="BI237" s="186">
        <f t="shared" si="58"/>
        <v>0</v>
      </c>
      <c r="BJ237" s="18" t="s">
        <v>22</v>
      </c>
      <c r="BK237" s="186">
        <f t="shared" si="59"/>
        <v>0</v>
      </c>
      <c r="BL237" s="18" t="s">
        <v>22</v>
      </c>
      <c r="BM237" s="185" t="s">
        <v>684</v>
      </c>
    </row>
    <row r="238" spans="1:65" s="2" customFormat="1" ht="14.45" customHeight="1">
      <c r="A238" s="35"/>
      <c r="B238" s="36"/>
      <c r="C238" s="214" t="s">
        <v>685</v>
      </c>
      <c r="D238" s="214" t="s">
        <v>162</v>
      </c>
      <c r="E238" s="215" t="s">
        <v>686</v>
      </c>
      <c r="F238" s="216" t="s">
        <v>687</v>
      </c>
      <c r="G238" s="217" t="s">
        <v>177</v>
      </c>
      <c r="H238" s="218">
        <v>6</v>
      </c>
      <c r="I238" s="219"/>
      <c r="J238" s="220">
        <f t="shared" si="50"/>
        <v>0</v>
      </c>
      <c r="K238" s="216" t="s">
        <v>133</v>
      </c>
      <c r="L238" s="221"/>
      <c r="M238" s="222" t="s">
        <v>20</v>
      </c>
      <c r="N238" s="223" t="s">
        <v>45</v>
      </c>
      <c r="O238" s="65"/>
      <c r="P238" s="183">
        <f t="shared" si="51"/>
        <v>0</v>
      </c>
      <c r="Q238" s="183">
        <v>0</v>
      </c>
      <c r="R238" s="183">
        <f t="shared" si="52"/>
        <v>0</v>
      </c>
      <c r="S238" s="183">
        <v>0</v>
      </c>
      <c r="T238" s="184">
        <f t="shared" si="5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83</v>
      </c>
      <c r="AT238" s="185" t="s">
        <v>162</v>
      </c>
      <c r="AU238" s="185" t="s">
        <v>83</v>
      </c>
      <c r="AY238" s="18" t="s">
        <v>127</v>
      </c>
      <c r="BE238" s="186">
        <f t="shared" si="54"/>
        <v>0</v>
      </c>
      <c r="BF238" s="186">
        <f t="shared" si="55"/>
        <v>0</v>
      </c>
      <c r="BG238" s="186">
        <f t="shared" si="56"/>
        <v>0</v>
      </c>
      <c r="BH238" s="186">
        <f t="shared" si="57"/>
        <v>0</v>
      </c>
      <c r="BI238" s="186">
        <f t="shared" si="58"/>
        <v>0</v>
      </c>
      <c r="BJ238" s="18" t="s">
        <v>22</v>
      </c>
      <c r="BK238" s="186">
        <f t="shared" si="59"/>
        <v>0</v>
      </c>
      <c r="BL238" s="18" t="s">
        <v>22</v>
      </c>
      <c r="BM238" s="185" t="s">
        <v>688</v>
      </c>
    </row>
    <row r="239" spans="1:65" s="12" customFormat="1" ht="22.9" customHeight="1">
      <c r="B239" s="158"/>
      <c r="C239" s="159"/>
      <c r="D239" s="160" t="s">
        <v>73</v>
      </c>
      <c r="E239" s="172" t="s">
        <v>689</v>
      </c>
      <c r="F239" s="172" t="s">
        <v>690</v>
      </c>
      <c r="G239" s="159"/>
      <c r="H239" s="159"/>
      <c r="I239" s="162"/>
      <c r="J239" s="173">
        <f>BK239</f>
        <v>0</v>
      </c>
      <c r="K239" s="159"/>
      <c r="L239" s="164"/>
      <c r="M239" s="165"/>
      <c r="N239" s="166"/>
      <c r="O239" s="166"/>
      <c r="P239" s="167">
        <f>SUM(P240:P297)</f>
        <v>0</v>
      </c>
      <c r="Q239" s="166"/>
      <c r="R239" s="167">
        <f>SUM(R240:R297)</f>
        <v>0</v>
      </c>
      <c r="S239" s="166"/>
      <c r="T239" s="168">
        <f>SUM(T240:T297)</f>
        <v>0</v>
      </c>
      <c r="AR239" s="169" t="s">
        <v>145</v>
      </c>
      <c r="AT239" s="170" t="s">
        <v>73</v>
      </c>
      <c r="AU239" s="170" t="s">
        <v>22</v>
      </c>
      <c r="AY239" s="169" t="s">
        <v>127</v>
      </c>
      <c r="BK239" s="171">
        <f>SUM(BK240:BK297)</f>
        <v>0</v>
      </c>
    </row>
    <row r="240" spans="1:65" s="2" customFormat="1" ht="24.2" customHeight="1">
      <c r="A240" s="35"/>
      <c r="B240" s="36"/>
      <c r="C240" s="174" t="s">
        <v>691</v>
      </c>
      <c r="D240" s="174" t="s">
        <v>129</v>
      </c>
      <c r="E240" s="175" t="s">
        <v>692</v>
      </c>
      <c r="F240" s="176" t="s">
        <v>693</v>
      </c>
      <c r="G240" s="177" t="s">
        <v>159</v>
      </c>
      <c r="H240" s="178">
        <v>12</v>
      </c>
      <c r="I240" s="179"/>
      <c r="J240" s="180">
        <f t="shared" ref="J240:J260" si="60">ROUND(I240*H240,2)</f>
        <v>0</v>
      </c>
      <c r="K240" s="176" t="s">
        <v>694</v>
      </c>
      <c r="L240" s="40"/>
      <c r="M240" s="181" t="s">
        <v>20</v>
      </c>
      <c r="N240" s="182" t="s">
        <v>45</v>
      </c>
      <c r="O240" s="65"/>
      <c r="P240" s="183">
        <f t="shared" ref="P240:P260" si="61">O240*H240</f>
        <v>0</v>
      </c>
      <c r="Q240" s="183">
        <v>0</v>
      </c>
      <c r="R240" s="183">
        <f t="shared" ref="R240:R260" si="62">Q240*H240</f>
        <v>0</v>
      </c>
      <c r="S240" s="183">
        <v>0</v>
      </c>
      <c r="T240" s="184">
        <f t="shared" ref="T240:T260" si="63"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183</v>
      </c>
      <c r="AT240" s="185" t="s">
        <v>129</v>
      </c>
      <c r="AU240" s="185" t="s">
        <v>83</v>
      </c>
      <c r="AY240" s="18" t="s">
        <v>127</v>
      </c>
      <c r="BE240" s="186">
        <f t="shared" ref="BE240:BE260" si="64">IF(N240="základní",J240,0)</f>
        <v>0</v>
      </c>
      <c r="BF240" s="186">
        <f t="shared" ref="BF240:BF260" si="65">IF(N240="snížená",J240,0)</f>
        <v>0</v>
      </c>
      <c r="BG240" s="186">
        <f t="shared" ref="BG240:BG260" si="66">IF(N240="zákl. přenesená",J240,0)</f>
        <v>0</v>
      </c>
      <c r="BH240" s="186">
        <f t="shared" ref="BH240:BH260" si="67">IF(N240="sníž. přenesená",J240,0)</f>
        <v>0</v>
      </c>
      <c r="BI240" s="186">
        <f t="shared" ref="BI240:BI260" si="68">IF(N240="nulová",J240,0)</f>
        <v>0</v>
      </c>
      <c r="BJ240" s="18" t="s">
        <v>22</v>
      </c>
      <c r="BK240" s="186">
        <f t="shared" ref="BK240:BK260" si="69">ROUND(I240*H240,2)</f>
        <v>0</v>
      </c>
      <c r="BL240" s="18" t="s">
        <v>183</v>
      </c>
      <c r="BM240" s="185" t="s">
        <v>695</v>
      </c>
    </row>
    <row r="241" spans="1:65" s="2" customFormat="1" ht="14.45" customHeight="1">
      <c r="A241" s="35"/>
      <c r="B241" s="36"/>
      <c r="C241" s="214" t="s">
        <v>696</v>
      </c>
      <c r="D241" s="214" t="s">
        <v>162</v>
      </c>
      <c r="E241" s="215" t="s">
        <v>697</v>
      </c>
      <c r="F241" s="216" t="s">
        <v>698</v>
      </c>
      <c r="G241" s="217" t="s">
        <v>177</v>
      </c>
      <c r="H241" s="218">
        <v>4</v>
      </c>
      <c r="I241" s="219"/>
      <c r="J241" s="220">
        <f t="shared" si="60"/>
        <v>0</v>
      </c>
      <c r="K241" s="216" t="s">
        <v>694</v>
      </c>
      <c r="L241" s="221"/>
      <c r="M241" s="222" t="s">
        <v>20</v>
      </c>
      <c r="N241" s="223" t="s">
        <v>45</v>
      </c>
      <c r="O241" s="65"/>
      <c r="P241" s="183">
        <f t="shared" si="61"/>
        <v>0</v>
      </c>
      <c r="Q241" s="183">
        <v>0</v>
      </c>
      <c r="R241" s="183">
        <f t="shared" si="62"/>
        <v>0</v>
      </c>
      <c r="S241" s="183">
        <v>0</v>
      </c>
      <c r="T241" s="184">
        <f t="shared" si="6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178</v>
      </c>
      <c r="AT241" s="185" t="s">
        <v>162</v>
      </c>
      <c r="AU241" s="185" t="s">
        <v>83</v>
      </c>
      <c r="AY241" s="18" t="s">
        <v>127</v>
      </c>
      <c r="BE241" s="186">
        <f t="shared" si="64"/>
        <v>0</v>
      </c>
      <c r="BF241" s="186">
        <f t="shared" si="65"/>
        <v>0</v>
      </c>
      <c r="BG241" s="186">
        <f t="shared" si="66"/>
        <v>0</v>
      </c>
      <c r="BH241" s="186">
        <f t="shared" si="67"/>
        <v>0</v>
      </c>
      <c r="BI241" s="186">
        <f t="shared" si="68"/>
        <v>0</v>
      </c>
      <c r="BJ241" s="18" t="s">
        <v>22</v>
      </c>
      <c r="BK241" s="186">
        <f t="shared" si="69"/>
        <v>0</v>
      </c>
      <c r="BL241" s="18" t="s">
        <v>178</v>
      </c>
      <c r="BM241" s="185" t="s">
        <v>699</v>
      </c>
    </row>
    <row r="242" spans="1:65" s="2" customFormat="1" ht="24.2" customHeight="1">
      <c r="A242" s="35"/>
      <c r="B242" s="36"/>
      <c r="C242" s="174" t="s">
        <v>700</v>
      </c>
      <c r="D242" s="174" t="s">
        <v>129</v>
      </c>
      <c r="E242" s="175" t="s">
        <v>701</v>
      </c>
      <c r="F242" s="176" t="s">
        <v>702</v>
      </c>
      <c r="G242" s="177" t="s">
        <v>177</v>
      </c>
      <c r="H242" s="178">
        <v>1</v>
      </c>
      <c r="I242" s="179"/>
      <c r="J242" s="180">
        <f t="shared" si="60"/>
        <v>0</v>
      </c>
      <c r="K242" s="176" t="s">
        <v>20</v>
      </c>
      <c r="L242" s="40"/>
      <c r="M242" s="181" t="s">
        <v>20</v>
      </c>
      <c r="N242" s="182" t="s">
        <v>45</v>
      </c>
      <c r="O242" s="65"/>
      <c r="P242" s="183">
        <f t="shared" si="61"/>
        <v>0</v>
      </c>
      <c r="Q242" s="183">
        <v>0</v>
      </c>
      <c r="R242" s="183">
        <f t="shared" si="62"/>
        <v>0</v>
      </c>
      <c r="S242" s="183">
        <v>0</v>
      </c>
      <c r="T242" s="184">
        <f t="shared" si="6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405</v>
      </c>
      <c r="AT242" s="185" t="s">
        <v>129</v>
      </c>
      <c r="AU242" s="185" t="s">
        <v>83</v>
      </c>
      <c r="AY242" s="18" t="s">
        <v>127</v>
      </c>
      <c r="BE242" s="186">
        <f t="shared" si="64"/>
        <v>0</v>
      </c>
      <c r="BF242" s="186">
        <f t="shared" si="65"/>
        <v>0</v>
      </c>
      <c r="BG242" s="186">
        <f t="shared" si="66"/>
        <v>0</v>
      </c>
      <c r="BH242" s="186">
        <f t="shared" si="67"/>
        <v>0</v>
      </c>
      <c r="BI242" s="186">
        <f t="shared" si="68"/>
        <v>0</v>
      </c>
      <c r="BJ242" s="18" t="s">
        <v>22</v>
      </c>
      <c r="BK242" s="186">
        <f t="shared" si="69"/>
        <v>0</v>
      </c>
      <c r="BL242" s="18" t="s">
        <v>405</v>
      </c>
      <c r="BM242" s="185" t="s">
        <v>703</v>
      </c>
    </row>
    <row r="243" spans="1:65" s="2" customFormat="1" ht="24.2" customHeight="1">
      <c r="A243" s="35"/>
      <c r="B243" s="36"/>
      <c r="C243" s="214" t="s">
        <v>704</v>
      </c>
      <c r="D243" s="214" t="s">
        <v>162</v>
      </c>
      <c r="E243" s="215" t="s">
        <v>705</v>
      </c>
      <c r="F243" s="216" t="s">
        <v>706</v>
      </c>
      <c r="G243" s="217" t="s">
        <v>177</v>
      </c>
      <c r="H243" s="218">
        <v>1</v>
      </c>
      <c r="I243" s="219"/>
      <c r="J243" s="220">
        <f t="shared" si="60"/>
        <v>0</v>
      </c>
      <c r="K243" s="216" t="s">
        <v>20</v>
      </c>
      <c r="L243" s="221"/>
      <c r="M243" s="222" t="s">
        <v>20</v>
      </c>
      <c r="N243" s="223" t="s">
        <v>45</v>
      </c>
      <c r="O243" s="65"/>
      <c r="P243" s="183">
        <f t="shared" si="61"/>
        <v>0</v>
      </c>
      <c r="Q243" s="183">
        <v>0</v>
      </c>
      <c r="R243" s="183">
        <f t="shared" si="62"/>
        <v>0</v>
      </c>
      <c r="S243" s="183">
        <v>0</v>
      </c>
      <c r="T243" s="184">
        <f t="shared" si="6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178</v>
      </c>
      <c r="AT243" s="185" t="s">
        <v>162</v>
      </c>
      <c r="AU243" s="185" t="s">
        <v>83</v>
      </c>
      <c r="AY243" s="18" t="s">
        <v>127</v>
      </c>
      <c r="BE243" s="186">
        <f t="shared" si="64"/>
        <v>0</v>
      </c>
      <c r="BF243" s="186">
        <f t="shared" si="65"/>
        <v>0</v>
      </c>
      <c r="BG243" s="186">
        <f t="shared" si="66"/>
        <v>0</v>
      </c>
      <c r="BH243" s="186">
        <f t="shared" si="67"/>
        <v>0</v>
      </c>
      <c r="BI243" s="186">
        <f t="shared" si="68"/>
        <v>0</v>
      </c>
      <c r="BJ243" s="18" t="s">
        <v>22</v>
      </c>
      <c r="BK243" s="186">
        <f t="shared" si="69"/>
        <v>0</v>
      </c>
      <c r="BL243" s="18" t="s">
        <v>178</v>
      </c>
      <c r="BM243" s="185" t="s">
        <v>707</v>
      </c>
    </row>
    <row r="244" spans="1:65" s="2" customFormat="1" ht="14.45" customHeight="1">
      <c r="A244" s="35"/>
      <c r="B244" s="36"/>
      <c r="C244" s="174" t="s">
        <v>708</v>
      </c>
      <c r="D244" s="174" t="s">
        <v>129</v>
      </c>
      <c r="E244" s="175" t="s">
        <v>709</v>
      </c>
      <c r="F244" s="176" t="s">
        <v>710</v>
      </c>
      <c r="G244" s="177" t="s">
        <v>177</v>
      </c>
      <c r="H244" s="178">
        <v>1</v>
      </c>
      <c r="I244" s="179"/>
      <c r="J244" s="180">
        <f t="shared" si="60"/>
        <v>0</v>
      </c>
      <c r="K244" s="176" t="s">
        <v>20</v>
      </c>
      <c r="L244" s="40"/>
      <c r="M244" s="181" t="s">
        <v>20</v>
      </c>
      <c r="N244" s="182" t="s">
        <v>45</v>
      </c>
      <c r="O244" s="65"/>
      <c r="P244" s="183">
        <f t="shared" si="61"/>
        <v>0</v>
      </c>
      <c r="Q244" s="183">
        <v>0</v>
      </c>
      <c r="R244" s="183">
        <f t="shared" si="62"/>
        <v>0</v>
      </c>
      <c r="S244" s="183">
        <v>0</v>
      </c>
      <c r="T244" s="184">
        <f t="shared" si="6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405</v>
      </c>
      <c r="AT244" s="185" t="s">
        <v>129</v>
      </c>
      <c r="AU244" s="185" t="s">
        <v>83</v>
      </c>
      <c r="AY244" s="18" t="s">
        <v>127</v>
      </c>
      <c r="BE244" s="186">
        <f t="shared" si="64"/>
        <v>0</v>
      </c>
      <c r="BF244" s="186">
        <f t="shared" si="65"/>
        <v>0</v>
      </c>
      <c r="BG244" s="186">
        <f t="shared" si="66"/>
        <v>0</v>
      </c>
      <c r="BH244" s="186">
        <f t="shared" si="67"/>
        <v>0</v>
      </c>
      <c r="BI244" s="186">
        <f t="shared" si="68"/>
        <v>0</v>
      </c>
      <c r="BJ244" s="18" t="s">
        <v>22</v>
      </c>
      <c r="BK244" s="186">
        <f t="shared" si="69"/>
        <v>0</v>
      </c>
      <c r="BL244" s="18" t="s">
        <v>405</v>
      </c>
      <c r="BM244" s="185" t="s">
        <v>711</v>
      </c>
    </row>
    <row r="245" spans="1:65" s="2" customFormat="1" ht="14.45" customHeight="1">
      <c r="A245" s="35"/>
      <c r="B245" s="36"/>
      <c r="C245" s="214" t="s">
        <v>712</v>
      </c>
      <c r="D245" s="214" t="s">
        <v>162</v>
      </c>
      <c r="E245" s="215" t="s">
        <v>713</v>
      </c>
      <c r="F245" s="216" t="s">
        <v>714</v>
      </c>
      <c r="G245" s="217" t="s">
        <v>177</v>
      </c>
      <c r="H245" s="218">
        <v>1</v>
      </c>
      <c r="I245" s="219"/>
      <c r="J245" s="220">
        <f t="shared" si="60"/>
        <v>0</v>
      </c>
      <c r="K245" s="216" t="s">
        <v>20</v>
      </c>
      <c r="L245" s="221"/>
      <c r="M245" s="222" t="s">
        <v>20</v>
      </c>
      <c r="N245" s="223" t="s">
        <v>45</v>
      </c>
      <c r="O245" s="65"/>
      <c r="P245" s="183">
        <f t="shared" si="61"/>
        <v>0</v>
      </c>
      <c r="Q245" s="183">
        <v>0</v>
      </c>
      <c r="R245" s="183">
        <f t="shared" si="62"/>
        <v>0</v>
      </c>
      <c r="S245" s="183">
        <v>0</v>
      </c>
      <c r="T245" s="184">
        <f t="shared" si="6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178</v>
      </c>
      <c r="AT245" s="185" t="s">
        <v>162</v>
      </c>
      <c r="AU245" s="185" t="s">
        <v>83</v>
      </c>
      <c r="AY245" s="18" t="s">
        <v>127</v>
      </c>
      <c r="BE245" s="186">
        <f t="shared" si="64"/>
        <v>0</v>
      </c>
      <c r="BF245" s="186">
        <f t="shared" si="65"/>
        <v>0</v>
      </c>
      <c r="BG245" s="186">
        <f t="shared" si="66"/>
        <v>0</v>
      </c>
      <c r="BH245" s="186">
        <f t="shared" si="67"/>
        <v>0</v>
      </c>
      <c r="BI245" s="186">
        <f t="shared" si="68"/>
        <v>0</v>
      </c>
      <c r="BJ245" s="18" t="s">
        <v>22</v>
      </c>
      <c r="BK245" s="186">
        <f t="shared" si="69"/>
        <v>0</v>
      </c>
      <c r="BL245" s="18" t="s">
        <v>178</v>
      </c>
      <c r="BM245" s="185" t="s">
        <v>715</v>
      </c>
    </row>
    <row r="246" spans="1:65" s="2" customFormat="1" ht="24.2" customHeight="1">
      <c r="A246" s="35"/>
      <c r="B246" s="36"/>
      <c r="C246" s="174" t="s">
        <v>716</v>
      </c>
      <c r="D246" s="174" t="s">
        <v>129</v>
      </c>
      <c r="E246" s="175" t="s">
        <v>717</v>
      </c>
      <c r="F246" s="176" t="s">
        <v>718</v>
      </c>
      <c r="G246" s="177" t="s">
        <v>177</v>
      </c>
      <c r="H246" s="178">
        <v>1</v>
      </c>
      <c r="I246" s="179"/>
      <c r="J246" s="180">
        <f t="shared" si="60"/>
        <v>0</v>
      </c>
      <c r="K246" s="176" t="s">
        <v>20</v>
      </c>
      <c r="L246" s="40"/>
      <c r="M246" s="181" t="s">
        <v>20</v>
      </c>
      <c r="N246" s="182" t="s">
        <v>45</v>
      </c>
      <c r="O246" s="65"/>
      <c r="P246" s="183">
        <f t="shared" si="61"/>
        <v>0</v>
      </c>
      <c r="Q246" s="183">
        <v>0</v>
      </c>
      <c r="R246" s="183">
        <f t="shared" si="62"/>
        <v>0</v>
      </c>
      <c r="S246" s="183">
        <v>0</v>
      </c>
      <c r="T246" s="184">
        <f t="shared" si="6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183</v>
      </c>
      <c r="AT246" s="185" t="s">
        <v>129</v>
      </c>
      <c r="AU246" s="185" t="s">
        <v>83</v>
      </c>
      <c r="AY246" s="18" t="s">
        <v>127</v>
      </c>
      <c r="BE246" s="186">
        <f t="shared" si="64"/>
        <v>0</v>
      </c>
      <c r="BF246" s="186">
        <f t="shared" si="65"/>
        <v>0</v>
      </c>
      <c r="BG246" s="186">
        <f t="shared" si="66"/>
        <v>0</v>
      </c>
      <c r="BH246" s="186">
        <f t="shared" si="67"/>
        <v>0</v>
      </c>
      <c r="BI246" s="186">
        <f t="shared" si="68"/>
        <v>0</v>
      </c>
      <c r="BJ246" s="18" t="s">
        <v>22</v>
      </c>
      <c r="BK246" s="186">
        <f t="shared" si="69"/>
        <v>0</v>
      </c>
      <c r="BL246" s="18" t="s">
        <v>183</v>
      </c>
      <c r="BM246" s="185" t="s">
        <v>719</v>
      </c>
    </row>
    <row r="247" spans="1:65" s="2" customFormat="1" ht="14.45" customHeight="1">
      <c r="A247" s="35"/>
      <c r="B247" s="36"/>
      <c r="C247" s="214" t="s">
        <v>720</v>
      </c>
      <c r="D247" s="214" t="s">
        <v>162</v>
      </c>
      <c r="E247" s="215" t="s">
        <v>721</v>
      </c>
      <c r="F247" s="216" t="s">
        <v>722</v>
      </c>
      <c r="G247" s="217" t="s">
        <v>177</v>
      </c>
      <c r="H247" s="218">
        <v>1</v>
      </c>
      <c r="I247" s="219"/>
      <c r="J247" s="220">
        <f t="shared" si="60"/>
        <v>0</v>
      </c>
      <c r="K247" s="216" t="s">
        <v>20</v>
      </c>
      <c r="L247" s="221"/>
      <c r="M247" s="222" t="s">
        <v>20</v>
      </c>
      <c r="N247" s="223" t="s">
        <v>45</v>
      </c>
      <c r="O247" s="65"/>
      <c r="P247" s="183">
        <f t="shared" si="61"/>
        <v>0</v>
      </c>
      <c r="Q247" s="183">
        <v>0</v>
      </c>
      <c r="R247" s="183">
        <f t="shared" si="62"/>
        <v>0</v>
      </c>
      <c r="S247" s="183">
        <v>0</v>
      </c>
      <c r="T247" s="184">
        <f t="shared" si="6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178</v>
      </c>
      <c r="AT247" s="185" t="s">
        <v>162</v>
      </c>
      <c r="AU247" s="185" t="s">
        <v>83</v>
      </c>
      <c r="AY247" s="18" t="s">
        <v>127</v>
      </c>
      <c r="BE247" s="186">
        <f t="shared" si="64"/>
        <v>0</v>
      </c>
      <c r="BF247" s="186">
        <f t="shared" si="65"/>
        <v>0</v>
      </c>
      <c r="BG247" s="186">
        <f t="shared" si="66"/>
        <v>0</v>
      </c>
      <c r="BH247" s="186">
        <f t="shared" si="67"/>
        <v>0</v>
      </c>
      <c r="BI247" s="186">
        <f t="shared" si="68"/>
        <v>0</v>
      </c>
      <c r="BJ247" s="18" t="s">
        <v>22</v>
      </c>
      <c r="BK247" s="186">
        <f t="shared" si="69"/>
        <v>0</v>
      </c>
      <c r="BL247" s="18" t="s">
        <v>178</v>
      </c>
      <c r="BM247" s="185" t="s">
        <v>723</v>
      </c>
    </row>
    <row r="248" spans="1:65" s="2" customFormat="1" ht="14.45" customHeight="1">
      <c r="A248" s="35"/>
      <c r="B248" s="36"/>
      <c r="C248" s="174" t="s">
        <v>724</v>
      </c>
      <c r="D248" s="174" t="s">
        <v>129</v>
      </c>
      <c r="E248" s="175" t="s">
        <v>725</v>
      </c>
      <c r="F248" s="176" t="s">
        <v>726</v>
      </c>
      <c r="G248" s="177" t="s">
        <v>177</v>
      </c>
      <c r="H248" s="178">
        <v>1</v>
      </c>
      <c r="I248" s="179"/>
      <c r="J248" s="180">
        <f t="shared" si="60"/>
        <v>0</v>
      </c>
      <c r="K248" s="176" t="s">
        <v>20</v>
      </c>
      <c r="L248" s="40"/>
      <c r="M248" s="181" t="s">
        <v>20</v>
      </c>
      <c r="N248" s="182" t="s">
        <v>45</v>
      </c>
      <c r="O248" s="65"/>
      <c r="P248" s="183">
        <f t="shared" si="61"/>
        <v>0</v>
      </c>
      <c r="Q248" s="183">
        <v>0</v>
      </c>
      <c r="R248" s="183">
        <f t="shared" si="62"/>
        <v>0</v>
      </c>
      <c r="S248" s="183">
        <v>0</v>
      </c>
      <c r="T248" s="184">
        <f t="shared" si="6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405</v>
      </c>
      <c r="AT248" s="185" t="s">
        <v>129</v>
      </c>
      <c r="AU248" s="185" t="s">
        <v>83</v>
      </c>
      <c r="AY248" s="18" t="s">
        <v>127</v>
      </c>
      <c r="BE248" s="186">
        <f t="shared" si="64"/>
        <v>0</v>
      </c>
      <c r="BF248" s="186">
        <f t="shared" si="65"/>
        <v>0</v>
      </c>
      <c r="BG248" s="186">
        <f t="shared" si="66"/>
        <v>0</v>
      </c>
      <c r="BH248" s="186">
        <f t="shared" si="67"/>
        <v>0</v>
      </c>
      <c r="BI248" s="186">
        <f t="shared" si="68"/>
        <v>0</v>
      </c>
      <c r="BJ248" s="18" t="s">
        <v>22</v>
      </c>
      <c r="BK248" s="186">
        <f t="shared" si="69"/>
        <v>0</v>
      </c>
      <c r="BL248" s="18" t="s">
        <v>405</v>
      </c>
      <c r="BM248" s="185" t="s">
        <v>727</v>
      </c>
    </row>
    <row r="249" spans="1:65" s="2" customFormat="1" ht="24.2" customHeight="1">
      <c r="A249" s="35"/>
      <c r="B249" s="36"/>
      <c r="C249" s="214" t="s">
        <v>728</v>
      </c>
      <c r="D249" s="214" t="s">
        <v>162</v>
      </c>
      <c r="E249" s="215" t="s">
        <v>729</v>
      </c>
      <c r="F249" s="216" t="s">
        <v>730</v>
      </c>
      <c r="G249" s="217" t="s">
        <v>177</v>
      </c>
      <c r="H249" s="218">
        <v>1</v>
      </c>
      <c r="I249" s="219"/>
      <c r="J249" s="220">
        <f t="shared" si="60"/>
        <v>0</v>
      </c>
      <c r="K249" s="216" t="s">
        <v>20</v>
      </c>
      <c r="L249" s="221"/>
      <c r="M249" s="222" t="s">
        <v>20</v>
      </c>
      <c r="N249" s="223" t="s">
        <v>45</v>
      </c>
      <c r="O249" s="65"/>
      <c r="P249" s="183">
        <f t="shared" si="61"/>
        <v>0</v>
      </c>
      <c r="Q249" s="183">
        <v>0</v>
      </c>
      <c r="R249" s="183">
        <f t="shared" si="62"/>
        <v>0</v>
      </c>
      <c r="S249" s="183">
        <v>0</v>
      </c>
      <c r="T249" s="184">
        <f t="shared" si="6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178</v>
      </c>
      <c r="AT249" s="185" t="s">
        <v>162</v>
      </c>
      <c r="AU249" s="185" t="s">
        <v>83</v>
      </c>
      <c r="AY249" s="18" t="s">
        <v>127</v>
      </c>
      <c r="BE249" s="186">
        <f t="shared" si="64"/>
        <v>0</v>
      </c>
      <c r="BF249" s="186">
        <f t="shared" si="65"/>
        <v>0</v>
      </c>
      <c r="BG249" s="186">
        <f t="shared" si="66"/>
        <v>0</v>
      </c>
      <c r="BH249" s="186">
        <f t="shared" si="67"/>
        <v>0</v>
      </c>
      <c r="BI249" s="186">
        <f t="shared" si="68"/>
        <v>0</v>
      </c>
      <c r="BJ249" s="18" t="s">
        <v>22</v>
      </c>
      <c r="BK249" s="186">
        <f t="shared" si="69"/>
        <v>0</v>
      </c>
      <c r="BL249" s="18" t="s">
        <v>178</v>
      </c>
      <c r="BM249" s="185" t="s">
        <v>731</v>
      </c>
    </row>
    <row r="250" spans="1:65" s="2" customFormat="1" ht="14.45" customHeight="1">
      <c r="A250" s="35"/>
      <c r="B250" s="36"/>
      <c r="C250" s="174" t="s">
        <v>732</v>
      </c>
      <c r="D250" s="174" t="s">
        <v>129</v>
      </c>
      <c r="E250" s="175" t="s">
        <v>733</v>
      </c>
      <c r="F250" s="176" t="s">
        <v>734</v>
      </c>
      <c r="G250" s="177" t="s">
        <v>177</v>
      </c>
      <c r="H250" s="178">
        <v>1</v>
      </c>
      <c r="I250" s="179"/>
      <c r="J250" s="180">
        <f t="shared" si="60"/>
        <v>0</v>
      </c>
      <c r="K250" s="176" t="s">
        <v>20</v>
      </c>
      <c r="L250" s="40"/>
      <c r="M250" s="181" t="s">
        <v>20</v>
      </c>
      <c r="N250" s="182" t="s">
        <v>45</v>
      </c>
      <c r="O250" s="65"/>
      <c r="P250" s="183">
        <f t="shared" si="61"/>
        <v>0</v>
      </c>
      <c r="Q250" s="183">
        <v>0</v>
      </c>
      <c r="R250" s="183">
        <f t="shared" si="62"/>
        <v>0</v>
      </c>
      <c r="S250" s="183">
        <v>0</v>
      </c>
      <c r="T250" s="184">
        <f t="shared" si="6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405</v>
      </c>
      <c r="AT250" s="185" t="s">
        <v>129</v>
      </c>
      <c r="AU250" s="185" t="s">
        <v>83</v>
      </c>
      <c r="AY250" s="18" t="s">
        <v>127</v>
      </c>
      <c r="BE250" s="186">
        <f t="shared" si="64"/>
        <v>0</v>
      </c>
      <c r="BF250" s="186">
        <f t="shared" si="65"/>
        <v>0</v>
      </c>
      <c r="BG250" s="186">
        <f t="shared" si="66"/>
        <v>0</v>
      </c>
      <c r="BH250" s="186">
        <f t="shared" si="67"/>
        <v>0</v>
      </c>
      <c r="BI250" s="186">
        <f t="shared" si="68"/>
        <v>0</v>
      </c>
      <c r="BJ250" s="18" t="s">
        <v>22</v>
      </c>
      <c r="BK250" s="186">
        <f t="shared" si="69"/>
        <v>0</v>
      </c>
      <c r="BL250" s="18" t="s">
        <v>405</v>
      </c>
      <c r="BM250" s="185" t="s">
        <v>735</v>
      </c>
    </row>
    <row r="251" spans="1:65" s="2" customFormat="1" ht="24.2" customHeight="1">
      <c r="A251" s="35"/>
      <c r="B251" s="36"/>
      <c r="C251" s="214" t="s">
        <v>736</v>
      </c>
      <c r="D251" s="214" t="s">
        <v>162</v>
      </c>
      <c r="E251" s="215" t="s">
        <v>737</v>
      </c>
      <c r="F251" s="216" t="s">
        <v>738</v>
      </c>
      <c r="G251" s="217" t="s">
        <v>177</v>
      </c>
      <c r="H251" s="218">
        <v>1</v>
      </c>
      <c r="I251" s="219"/>
      <c r="J251" s="220">
        <f t="shared" si="60"/>
        <v>0</v>
      </c>
      <c r="K251" s="216" t="s">
        <v>20</v>
      </c>
      <c r="L251" s="221"/>
      <c r="M251" s="222" t="s">
        <v>20</v>
      </c>
      <c r="N251" s="223" t="s">
        <v>45</v>
      </c>
      <c r="O251" s="65"/>
      <c r="P251" s="183">
        <f t="shared" si="61"/>
        <v>0</v>
      </c>
      <c r="Q251" s="183">
        <v>0</v>
      </c>
      <c r="R251" s="183">
        <f t="shared" si="62"/>
        <v>0</v>
      </c>
      <c r="S251" s="183">
        <v>0</v>
      </c>
      <c r="T251" s="184">
        <f t="shared" si="6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178</v>
      </c>
      <c r="AT251" s="185" t="s">
        <v>162</v>
      </c>
      <c r="AU251" s="185" t="s">
        <v>83</v>
      </c>
      <c r="AY251" s="18" t="s">
        <v>127</v>
      </c>
      <c r="BE251" s="186">
        <f t="shared" si="64"/>
        <v>0</v>
      </c>
      <c r="BF251" s="186">
        <f t="shared" si="65"/>
        <v>0</v>
      </c>
      <c r="BG251" s="186">
        <f t="shared" si="66"/>
        <v>0</v>
      </c>
      <c r="BH251" s="186">
        <f t="shared" si="67"/>
        <v>0</v>
      </c>
      <c r="BI251" s="186">
        <f t="shared" si="68"/>
        <v>0</v>
      </c>
      <c r="BJ251" s="18" t="s">
        <v>22</v>
      </c>
      <c r="BK251" s="186">
        <f t="shared" si="69"/>
        <v>0</v>
      </c>
      <c r="BL251" s="18" t="s">
        <v>178</v>
      </c>
      <c r="BM251" s="185" t="s">
        <v>739</v>
      </c>
    </row>
    <row r="252" spans="1:65" s="2" customFormat="1" ht="14.45" customHeight="1">
      <c r="A252" s="35"/>
      <c r="B252" s="36"/>
      <c r="C252" s="174" t="s">
        <v>740</v>
      </c>
      <c r="D252" s="174" t="s">
        <v>129</v>
      </c>
      <c r="E252" s="175" t="s">
        <v>741</v>
      </c>
      <c r="F252" s="176" t="s">
        <v>742</v>
      </c>
      <c r="G252" s="177" t="s">
        <v>177</v>
      </c>
      <c r="H252" s="178">
        <v>2</v>
      </c>
      <c r="I252" s="179"/>
      <c r="J252" s="180">
        <f t="shared" si="60"/>
        <v>0</v>
      </c>
      <c r="K252" s="176" t="s">
        <v>20</v>
      </c>
      <c r="L252" s="40"/>
      <c r="M252" s="181" t="s">
        <v>20</v>
      </c>
      <c r="N252" s="182" t="s">
        <v>45</v>
      </c>
      <c r="O252" s="65"/>
      <c r="P252" s="183">
        <f t="shared" si="61"/>
        <v>0</v>
      </c>
      <c r="Q252" s="183">
        <v>0</v>
      </c>
      <c r="R252" s="183">
        <f t="shared" si="62"/>
        <v>0</v>
      </c>
      <c r="S252" s="183">
        <v>0</v>
      </c>
      <c r="T252" s="184">
        <f t="shared" si="6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405</v>
      </c>
      <c r="AT252" s="185" t="s">
        <v>129</v>
      </c>
      <c r="AU252" s="185" t="s">
        <v>83</v>
      </c>
      <c r="AY252" s="18" t="s">
        <v>127</v>
      </c>
      <c r="BE252" s="186">
        <f t="shared" si="64"/>
        <v>0</v>
      </c>
      <c r="BF252" s="186">
        <f t="shared" si="65"/>
        <v>0</v>
      </c>
      <c r="BG252" s="186">
        <f t="shared" si="66"/>
        <v>0</v>
      </c>
      <c r="BH252" s="186">
        <f t="shared" si="67"/>
        <v>0</v>
      </c>
      <c r="BI252" s="186">
        <f t="shared" si="68"/>
        <v>0</v>
      </c>
      <c r="BJ252" s="18" t="s">
        <v>22</v>
      </c>
      <c r="BK252" s="186">
        <f t="shared" si="69"/>
        <v>0</v>
      </c>
      <c r="BL252" s="18" t="s">
        <v>405</v>
      </c>
      <c r="BM252" s="185" t="s">
        <v>743</v>
      </c>
    </row>
    <row r="253" spans="1:65" s="2" customFormat="1" ht="14.45" customHeight="1">
      <c r="A253" s="35"/>
      <c r="B253" s="36"/>
      <c r="C253" s="174" t="s">
        <v>744</v>
      </c>
      <c r="D253" s="174" t="s">
        <v>129</v>
      </c>
      <c r="E253" s="175" t="s">
        <v>745</v>
      </c>
      <c r="F253" s="176" t="s">
        <v>746</v>
      </c>
      <c r="G253" s="177" t="s">
        <v>177</v>
      </c>
      <c r="H253" s="178">
        <v>1</v>
      </c>
      <c r="I253" s="179"/>
      <c r="J253" s="180">
        <f t="shared" si="60"/>
        <v>0</v>
      </c>
      <c r="K253" s="176" t="s">
        <v>20</v>
      </c>
      <c r="L253" s="40"/>
      <c r="M253" s="181" t="s">
        <v>20</v>
      </c>
      <c r="N253" s="182" t="s">
        <v>45</v>
      </c>
      <c r="O253" s="65"/>
      <c r="P253" s="183">
        <f t="shared" si="61"/>
        <v>0</v>
      </c>
      <c r="Q253" s="183">
        <v>0</v>
      </c>
      <c r="R253" s="183">
        <f t="shared" si="62"/>
        <v>0</v>
      </c>
      <c r="S253" s="183">
        <v>0</v>
      </c>
      <c r="T253" s="184">
        <f t="shared" si="6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183</v>
      </c>
      <c r="AT253" s="185" t="s">
        <v>129</v>
      </c>
      <c r="AU253" s="185" t="s">
        <v>83</v>
      </c>
      <c r="AY253" s="18" t="s">
        <v>127</v>
      </c>
      <c r="BE253" s="186">
        <f t="shared" si="64"/>
        <v>0</v>
      </c>
      <c r="BF253" s="186">
        <f t="shared" si="65"/>
        <v>0</v>
      </c>
      <c r="BG253" s="186">
        <f t="shared" si="66"/>
        <v>0</v>
      </c>
      <c r="BH253" s="186">
        <f t="shared" si="67"/>
        <v>0</v>
      </c>
      <c r="BI253" s="186">
        <f t="shared" si="68"/>
        <v>0</v>
      </c>
      <c r="BJ253" s="18" t="s">
        <v>22</v>
      </c>
      <c r="BK253" s="186">
        <f t="shared" si="69"/>
        <v>0</v>
      </c>
      <c r="BL253" s="18" t="s">
        <v>183</v>
      </c>
      <c r="BM253" s="185" t="s">
        <v>747</v>
      </c>
    </row>
    <row r="254" spans="1:65" s="2" customFormat="1" ht="14.45" customHeight="1">
      <c r="A254" s="35"/>
      <c r="B254" s="36"/>
      <c r="C254" s="214" t="s">
        <v>748</v>
      </c>
      <c r="D254" s="214" t="s">
        <v>162</v>
      </c>
      <c r="E254" s="215" t="s">
        <v>749</v>
      </c>
      <c r="F254" s="216" t="s">
        <v>750</v>
      </c>
      <c r="G254" s="217" t="s">
        <v>177</v>
      </c>
      <c r="H254" s="218">
        <v>1</v>
      </c>
      <c r="I254" s="219"/>
      <c r="J254" s="220">
        <f t="shared" si="60"/>
        <v>0</v>
      </c>
      <c r="K254" s="216" t="s">
        <v>20</v>
      </c>
      <c r="L254" s="221"/>
      <c r="M254" s="222" t="s">
        <v>20</v>
      </c>
      <c r="N254" s="223" t="s">
        <v>45</v>
      </c>
      <c r="O254" s="65"/>
      <c r="P254" s="183">
        <f t="shared" si="61"/>
        <v>0</v>
      </c>
      <c r="Q254" s="183">
        <v>0</v>
      </c>
      <c r="R254" s="183">
        <f t="shared" si="62"/>
        <v>0</v>
      </c>
      <c r="S254" s="183">
        <v>0</v>
      </c>
      <c r="T254" s="184">
        <f t="shared" si="6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178</v>
      </c>
      <c r="AT254" s="185" t="s">
        <v>162</v>
      </c>
      <c r="AU254" s="185" t="s">
        <v>83</v>
      </c>
      <c r="AY254" s="18" t="s">
        <v>127</v>
      </c>
      <c r="BE254" s="186">
        <f t="shared" si="64"/>
        <v>0</v>
      </c>
      <c r="BF254" s="186">
        <f t="shared" si="65"/>
        <v>0</v>
      </c>
      <c r="BG254" s="186">
        <f t="shared" si="66"/>
        <v>0</v>
      </c>
      <c r="BH254" s="186">
        <f t="shared" si="67"/>
        <v>0</v>
      </c>
      <c r="BI254" s="186">
        <f t="shared" si="68"/>
        <v>0</v>
      </c>
      <c r="BJ254" s="18" t="s">
        <v>22</v>
      </c>
      <c r="BK254" s="186">
        <f t="shared" si="69"/>
        <v>0</v>
      </c>
      <c r="BL254" s="18" t="s">
        <v>178</v>
      </c>
      <c r="BM254" s="185" t="s">
        <v>751</v>
      </c>
    </row>
    <row r="255" spans="1:65" s="2" customFormat="1" ht="14.45" customHeight="1">
      <c r="A255" s="35"/>
      <c r="B255" s="36"/>
      <c r="C255" s="174" t="s">
        <v>752</v>
      </c>
      <c r="D255" s="174" t="s">
        <v>129</v>
      </c>
      <c r="E255" s="175" t="s">
        <v>753</v>
      </c>
      <c r="F255" s="176" t="s">
        <v>754</v>
      </c>
      <c r="G255" s="177" t="s">
        <v>177</v>
      </c>
      <c r="H255" s="178">
        <v>3</v>
      </c>
      <c r="I255" s="179"/>
      <c r="J255" s="180">
        <f t="shared" si="60"/>
        <v>0</v>
      </c>
      <c r="K255" s="176" t="s">
        <v>20</v>
      </c>
      <c r="L255" s="40"/>
      <c r="M255" s="181" t="s">
        <v>20</v>
      </c>
      <c r="N255" s="182" t="s">
        <v>45</v>
      </c>
      <c r="O255" s="65"/>
      <c r="P255" s="183">
        <f t="shared" si="61"/>
        <v>0</v>
      </c>
      <c r="Q255" s="183">
        <v>0</v>
      </c>
      <c r="R255" s="183">
        <f t="shared" si="62"/>
        <v>0</v>
      </c>
      <c r="S255" s="183">
        <v>0</v>
      </c>
      <c r="T255" s="184">
        <f t="shared" si="6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405</v>
      </c>
      <c r="AT255" s="185" t="s">
        <v>129</v>
      </c>
      <c r="AU255" s="185" t="s">
        <v>83</v>
      </c>
      <c r="AY255" s="18" t="s">
        <v>127</v>
      </c>
      <c r="BE255" s="186">
        <f t="shared" si="64"/>
        <v>0</v>
      </c>
      <c r="BF255" s="186">
        <f t="shared" si="65"/>
        <v>0</v>
      </c>
      <c r="BG255" s="186">
        <f t="shared" si="66"/>
        <v>0</v>
      </c>
      <c r="BH255" s="186">
        <f t="shared" si="67"/>
        <v>0</v>
      </c>
      <c r="BI255" s="186">
        <f t="shared" si="68"/>
        <v>0</v>
      </c>
      <c r="BJ255" s="18" t="s">
        <v>22</v>
      </c>
      <c r="BK255" s="186">
        <f t="shared" si="69"/>
        <v>0</v>
      </c>
      <c r="BL255" s="18" t="s">
        <v>405</v>
      </c>
      <c r="BM255" s="185" t="s">
        <v>755</v>
      </c>
    </row>
    <row r="256" spans="1:65" s="2" customFormat="1" ht="14.45" customHeight="1">
      <c r="A256" s="35"/>
      <c r="B256" s="36"/>
      <c r="C256" s="214" t="s">
        <v>756</v>
      </c>
      <c r="D256" s="214" t="s">
        <v>162</v>
      </c>
      <c r="E256" s="215" t="s">
        <v>757</v>
      </c>
      <c r="F256" s="216" t="s">
        <v>758</v>
      </c>
      <c r="G256" s="217" t="s">
        <v>177</v>
      </c>
      <c r="H256" s="218">
        <v>3</v>
      </c>
      <c r="I256" s="219"/>
      <c r="J256" s="220">
        <f t="shared" si="60"/>
        <v>0</v>
      </c>
      <c r="K256" s="216" t="s">
        <v>20</v>
      </c>
      <c r="L256" s="221"/>
      <c r="M256" s="222" t="s">
        <v>20</v>
      </c>
      <c r="N256" s="223" t="s">
        <v>45</v>
      </c>
      <c r="O256" s="65"/>
      <c r="P256" s="183">
        <f t="shared" si="61"/>
        <v>0</v>
      </c>
      <c r="Q256" s="183">
        <v>0</v>
      </c>
      <c r="R256" s="183">
        <f t="shared" si="62"/>
        <v>0</v>
      </c>
      <c r="S256" s="183">
        <v>0</v>
      </c>
      <c r="T256" s="184">
        <f t="shared" si="6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178</v>
      </c>
      <c r="AT256" s="185" t="s">
        <v>162</v>
      </c>
      <c r="AU256" s="185" t="s">
        <v>83</v>
      </c>
      <c r="AY256" s="18" t="s">
        <v>127</v>
      </c>
      <c r="BE256" s="186">
        <f t="shared" si="64"/>
        <v>0</v>
      </c>
      <c r="BF256" s="186">
        <f t="shared" si="65"/>
        <v>0</v>
      </c>
      <c r="BG256" s="186">
        <f t="shared" si="66"/>
        <v>0</v>
      </c>
      <c r="BH256" s="186">
        <f t="shared" si="67"/>
        <v>0</v>
      </c>
      <c r="BI256" s="186">
        <f t="shared" si="68"/>
        <v>0</v>
      </c>
      <c r="BJ256" s="18" t="s">
        <v>22</v>
      </c>
      <c r="BK256" s="186">
        <f t="shared" si="69"/>
        <v>0</v>
      </c>
      <c r="BL256" s="18" t="s">
        <v>178</v>
      </c>
      <c r="BM256" s="185" t="s">
        <v>759</v>
      </c>
    </row>
    <row r="257" spans="1:65" s="2" customFormat="1" ht="14.45" customHeight="1">
      <c r="A257" s="35"/>
      <c r="B257" s="36"/>
      <c r="C257" s="174" t="s">
        <v>760</v>
      </c>
      <c r="D257" s="174" t="s">
        <v>129</v>
      </c>
      <c r="E257" s="175" t="s">
        <v>761</v>
      </c>
      <c r="F257" s="176" t="s">
        <v>762</v>
      </c>
      <c r="G257" s="177" t="s">
        <v>177</v>
      </c>
      <c r="H257" s="178">
        <v>1</v>
      </c>
      <c r="I257" s="179"/>
      <c r="J257" s="180">
        <f t="shared" si="60"/>
        <v>0</v>
      </c>
      <c r="K257" s="176" t="s">
        <v>20</v>
      </c>
      <c r="L257" s="40"/>
      <c r="M257" s="181" t="s">
        <v>20</v>
      </c>
      <c r="N257" s="182" t="s">
        <v>45</v>
      </c>
      <c r="O257" s="65"/>
      <c r="P257" s="183">
        <f t="shared" si="61"/>
        <v>0</v>
      </c>
      <c r="Q257" s="183">
        <v>0</v>
      </c>
      <c r="R257" s="183">
        <f t="shared" si="62"/>
        <v>0</v>
      </c>
      <c r="S257" s="183">
        <v>0</v>
      </c>
      <c r="T257" s="184">
        <f t="shared" si="6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405</v>
      </c>
      <c r="AT257" s="185" t="s">
        <v>129</v>
      </c>
      <c r="AU257" s="185" t="s">
        <v>83</v>
      </c>
      <c r="AY257" s="18" t="s">
        <v>127</v>
      </c>
      <c r="BE257" s="186">
        <f t="shared" si="64"/>
        <v>0</v>
      </c>
      <c r="BF257" s="186">
        <f t="shared" si="65"/>
        <v>0</v>
      </c>
      <c r="BG257" s="186">
        <f t="shared" si="66"/>
        <v>0</v>
      </c>
      <c r="BH257" s="186">
        <f t="shared" si="67"/>
        <v>0</v>
      </c>
      <c r="BI257" s="186">
        <f t="shared" si="68"/>
        <v>0</v>
      </c>
      <c r="BJ257" s="18" t="s">
        <v>22</v>
      </c>
      <c r="BK257" s="186">
        <f t="shared" si="69"/>
        <v>0</v>
      </c>
      <c r="BL257" s="18" t="s">
        <v>405</v>
      </c>
      <c r="BM257" s="185" t="s">
        <v>763</v>
      </c>
    </row>
    <row r="258" spans="1:65" s="2" customFormat="1" ht="14.45" customHeight="1">
      <c r="A258" s="35"/>
      <c r="B258" s="36"/>
      <c r="C258" s="214" t="s">
        <v>764</v>
      </c>
      <c r="D258" s="214" t="s">
        <v>162</v>
      </c>
      <c r="E258" s="215" t="s">
        <v>765</v>
      </c>
      <c r="F258" s="216" t="s">
        <v>766</v>
      </c>
      <c r="G258" s="217" t="s">
        <v>177</v>
      </c>
      <c r="H258" s="218">
        <v>1</v>
      </c>
      <c r="I258" s="219"/>
      <c r="J258" s="220">
        <f t="shared" si="60"/>
        <v>0</v>
      </c>
      <c r="K258" s="216" t="s">
        <v>20</v>
      </c>
      <c r="L258" s="221"/>
      <c r="M258" s="222" t="s">
        <v>20</v>
      </c>
      <c r="N258" s="223" t="s">
        <v>45</v>
      </c>
      <c r="O258" s="65"/>
      <c r="P258" s="183">
        <f t="shared" si="61"/>
        <v>0</v>
      </c>
      <c r="Q258" s="183">
        <v>0</v>
      </c>
      <c r="R258" s="183">
        <f t="shared" si="62"/>
        <v>0</v>
      </c>
      <c r="S258" s="183">
        <v>0</v>
      </c>
      <c r="T258" s="184">
        <f t="shared" si="6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178</v>
      </c>
      <c r="AT258" s="185" t="s">
        <v>162</v>
      </c>
      <c r="AU258" s="185" t="s">
        <v>83</v>
      </c>
      <c r="AY258" s="18" t="s">
        <v>127</v>
      </c>
      <c r="BE258" s="186">
        <f t="shared" si="64"/>
        <v>0</v>
      </c>
      <c r="BF258" s="186">
        <f t="shared" si="65"/>
        <v>0</v>
      </c>
      <c r="BG258" s="186">
        <f t="shared" si="66"/>
        <v>0</v>
      </c>
      <c r="BH258" s="186">
        <f t="shared" si="67"/>
        <v>0</v>
      </c>
      <c r="BI258" s="186">
        <f t="shared" si="68"/>
        <v>0</v>
      </c>
      <c r="BJ258" s="18" t="s">
        <v>22</v>
      </c>
      <c r="BK258" s="186">
        <f t="shared" si="69"/>
        <v>0</v>
      </c>
      <c r="BL258" s="18" t="s">
        <v>178</v>
      </c>
      <c r="BM258" s="185" t="s">
        <v>767</v>
      </c>
    </row>
    <row r="259" spans="1:65" s="2" customFormat="1" ht="14.45" customHeight="1">
      <c r="A259" s="35"/>
      <c r="B259" s="36"/>
      <c r="C259" s="174" t="s">
        <v>768</v>
      </c>
      <c r="D259" s="174" t="s">
        <v>129</v>
      </c>
      <c r="E259" s="175" t="s">
        <v>769</v>
      </c>
      <c r="F259" s="176" t="s">
        <v>770</v>
      </c>
      <c r="G259" s="177" t="s">
        <v>177</v>
      </c>
      <c r="H259" s="178">
        <v>2</v>
      </c>
      <c r="I259" s="179"/>
      <c r="J259" s="180">
        <f t="shared" si="60"/>
        <v>0</v>
      </c>
      <c r="K259" s="176" t="s">
        <v>20</v>
      </c>
      <c r="L259" s="40"/>
      <c r="M259" s="181" t="s">
        <v>20</v>
      </c>
      <c r="N259" s="182" t="s">
        <v>45</v>
      </c>
      <c r="O259" s="65"/>
      <c r="P259" s="183">
        <f t="shared" si="61"/>
        <v>0</v>
      </c>
      <c r="Q259" s="183">
        <v>0</v>
      </c>
      <c r="R259" s="183">
        <f t="shared" si="62"/>
        <v>0</v>
      </c>
      <c r="S259" s="183">
        <v>0</v>
      </c>
      <c r="T259" s="184">
        <f t="shared" si="6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405</v>
      </c>
      <c r="AT259" s="185" t="s">
        <v>129</v>
      </c>
      <c r="AU259" s="185" t="s">
        <v>83</v>
      </c>
      <c r="AY259" s="18" t="s">
        <v>127</v>
      </c>
      <c r="BE259" s="186">
        <f t="shared" si="64"/>
        <v>0</v>
      </c>
      <c r="BF259" s="186">
        <f t="shared" si="65"/>
        <v>0</v>
      </c>
      <c r="BG259" s="186">
        <f t="shared" si="66"/>
        <v>0</v>
      </c>
      <c r="BH259" s="186">
        <f t="shared" si="67"/>
        <v>0</v>
      </c>
      <c r="BI259" s="186">
        <f t="shared" si="68"/>
        <v>0</v>
      </c>
      <c r="BJ259" s="18" t="s">
        <v>22</v>
      </c>
      <c r="BK259" s="186">
        <f t="shared" si="69"/>
        <v>0</v>
      </c>
      <c r="BL259" s="18" t="s">
        <v>405</v>
      </c>
      <c r="BM259" s="185" t="s">
        <v>771</v>
      </c>
    </row>
    <row r="260" spans="1:65" s="2" customFormat="1" ht="24.2" customHeight="1">
      <c r="A260" s="35"/>
      <c r="B260" s="36"/>
      <c r="C260" s="174" t="s">
        <v>772</v>
      </c>
      <c r="D260" s="174" t="s">
        <v>129</v>
      </c>
      <c r="E260" s="175" t="s">
        <v>773</v>
      </c>
      <c r="F260" s="176" t="s">
        <v>774</v>
      </c>
      <c r="G260" s="177" t="s">
        <v>177</v>
      </c>
      <c r="H260" s="178">
        <v>1</v>
      </c>
      <c r="I260" s="179"/>
      <c r="J260" s="180">
        <f t="shared" si="60"/>
        <v>0</v>
      </c>
      <c r="K260" s="176" t="s">
        <v>694</v>
      </c>
      <c r="L260" s="40"/>
      <c r="M260" s="181" t="s">
        <v>20</v>
      </c>
      <c r="N260" s="182" t="s">
        <v>45</v>
      </c>
      <c r="O260" s="65"/>
      <c r="P260" s="183">
        <f t="shared" si="61"/>
        <v>0</v>
      </c>
      <c r="Q260" s="183">
        <v>0</v>
      </c>
      <c r="R260" s="183">
        <f t="shared" si="62"/>
        <v>0</v>
      </c>
      <c r="S260" s="183">
        <v>0</v>
      </c>
      <c r="T260" s="184">
        <f t="shared" si="6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183</v>
      </c>
      <c r="AT260" s="185" t="s">
        <v>129</v>
      </c>
      <c r="AU260" s="185" t="s">
        <v>83</v>
      </c>
      <c r="AY260" s="18" t="s">
        <v>127</v>
      </c>
      <c r="BE260" s="186">
        <f t="shared" si="64"/>
        <v>0</v>
      </c>
      <c r="BF260" s="186">
        <f t="shared" si="65"/>
        <v>0</v>
      </c>
      <c r="BG260" s="186">
        <f t="shared" si="66"/>
        <v>0</v>
      </c>
      <c r="BH260" s="186">
        <f t="shared" si="67"/>
        <v>0</v>
      </c>
      <c r="BI260" s="186">
        <f t="shared" si="68"/>
        <v>0</v>
      </c>
      <c r="BJ260" s="18" t="s">
        <v>22</v>
      </c>
      <c r="BK260" s="186">
        <f t="shared" si="69"/>
        <v>0</v>
      </c>
      <c r="BL260" s="18" t="s">
        <v>183</v>
      </c>
      <c r="BM260" s="185" t="s">
        <v>775</v>
      </c>
    </row>
    <row r="261" spans="1:65" s="15" customFormat="1">
      <c r="B261" s="224"/>
      <c r="C261" s="225"/>
      <c r="D261" s="187" t="s">
        <v>137</v>
      </c>
      <c r="E261" s="226" t="s">
        <v>20</v>
      </c>
      <c r="F261" s="227" t="s">
        <v>776</v>
      </c>
      <c r="G261" s="225"/>
      <c r="H261" s="226" t="s">
        <v>20</v>
      </c>
      <c r="I261" s="228"/>
      <c r="J261" s="225"/>
      <c r="K261" s="225"/>
      <c r="L261" s="229"/>
      <c r="M261" s="230"/>
      <c r="N261" s="231"/>
      <c r="O261" s="231"/>
      <c r="P261" s="231"/>
      <c r="Q261" s="231"/>
      <c r="R261" s="231"/>
      <c r="S261" s="231"/>
      <c r="T261" s="232"/>
      <c r="AT261" s="233" t="s">
        <v>137</v>
      </c>
      <c r="AU261" s="233" t="s">
        <v>83</v>
      </c>
      <c r="AV261" s="15" t="s">
        <v>22</v>
      </c>
      <c r="AW261" s="15" t="s">
        <v>36</v>
      </c>
      <c r="AX261" s="15" t="s">
        <v>74</v>
      </c>
      <c r="AY261" s="233" t="s">
        <v>127</v>
      </c>
    </row>
    <row r="262" spans="1:65" s="13" customFormat="1">
      <c r="B262" s="192"/>
      <c r="C262" s="193"/>
      <c r="D262" s="187" t="s">
        <v>137</v>
      </c>
      <c r="E262" s="194" t="s">
        <v>20</v>
      </c>
      <c r="F262" s="195" t="s">
        <v>22</v>
      </c>
      <c r="G262" s="193"/>
      <c r="H262" s="196">
        <v>1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137</v>
      </c>
      <c r="AU262" s="202" t="s">
        <v>83</v>
      </c>
      <c r="AV262" s="13" t="s">
        <v>83</v>
      </c>
      <c r="AW262" s="13" t="s">
        <v>36</v>
      </c>
      <c r="AX262" s="13" t="s">
        <v>22</v>
      </c>
      <c r="AY262" s="202" t="s">
        <v>127</v>
      </c>
    </row>
    <row r="263" spans="1:65" s="2" customFormat="1" ht="14.45" customHeight="1">
      <c r="A263" s="35"/>
      <c r="B263" s="36"/>
      <c r="C263" s="174" t="s">
        <v>777</v>
      </c>
      <c r="D263" s="174" t="s">
        <v>129</v>
      </c>
      <c r="E263" s="175" t="s">
        <v>778</v>
      </c>
      <c r="F263" s="176" t="s">
        <v>779</v>
      </c>
      <c r="G263" s="177" t="s">
        <v>177</v>
      </c>
      <c r="H263" s="178">
        <v>1</v>
      </c>
      <c r="I263" s="179"/>
      <c r="J263" s="180">
        <f t="shared" ref="J263:J282" si="70">ROUND(I263*H263,2)</f>
        <v>0</v>
      </c>
      <c r="K263" s="176" t="s">
        <v>20</v>
      </c>
      <c r="L263" s="40"/>
      <c r="M263" s="181" t="s">
        <v>20</v>
      </c>
      <c r="N263" s="182" t="s">
        <v>45</v>
      </c>
      <c r="O263" s="65"/>
      <c r="P263" s="183">
        <f t="shared" ref="P263:P282" si="71">O263*H263</f>
        <v>0</v>
      </c>
      <c r="Q263" s="183">
        <v>0</v>
      </c>
      <c r="R263" s="183">
        <f t="shared" ref="R263:R282" si="72">Q263*H263</f>
        <v>0</v>
      </c>
      <c r="S263" s="183">
        <v>0</v>
      </c>
      <c r="T263" s="184">
        <f t="shared" ref="T263:T282" si="73"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183</v>
      </c>
      <c r="AT263" s="185" t="s">
        <v>129</v>
      </c>
      <c r="AU263" s="185" t="s">
        <v>83</v>
      </c>
      <c r="AY263" s="18" t="s">
        <v>127</v>
      </c>
      <c r="BE263" s="186">
        <f t="shared" ref="BE263:BE282" si="74">IF(N263="základní",J263,0)</f>
        <v>0</v>
      </c>
      <c r="BF263" s="186">
        <f t="shared" ref="BF263:BF282" si="75">IF(N263="snížená",J263,0)</f>
        <v>0</v>
      </c>
      <c r="BG263" s="186">
        <f t="shared" ref="BG263:BG282" si="76">IF(N263="zákl. přenesená",J263,0)</f>
        <v>0</v>
      </c>
      <c r="BH263" s="186">
        <f t="shared" ref="BH263:BH282" si="77">IF(N263="sníž. přenesená",J263,0)</f>
        <v>0</v>
      </c>
      <c r="BI263" s="186">
        <f t="shared" ref="BI263:BI282" si="78">IF(N263="nulová",J263,0)</f>
        <v>0</v>
      </c>
      <c r="BJ263" s="18" t="s">
        <v>22</v>
      </c>
      <c r="BK263" s="186">
        <f t="shared" ref="BK263:BK282" si="79">ROUND(I263*H263,2)</f>
        <v>0</v>
      </c>
      <c r="BL263" s="18" t="s">
        <v>183</v>
      </c>
      <c r="BM263" s="185" t="s">
        <v>780</v>
      </c>
    </row>
    <row r="264" spans="1:65" s="2" customFormat="1" ht="24.2" customHeight="1">
      <c r="A264" s="35"/>
      <c r="B264" s="36"/>
      <c r="C264" s="174" t="s">
        <v>781</v>
      </c>
      <c r="D264" s="174" t="s">
        <v>129</v>
      </c>
      <c r="E264" s="175" t="s">
        <v>782</v>
      </c>
      <c r="F264" s="176" t="s">
        <v>783</v>
      </c>
      <c r="G264" s="177" t="s">
        <v>177</v>
      </c>
      <c r="H264" s="178">
        <v>1</v>
      </c>
      <c r="I264" s="179"/>
      <c r="J264" s="180">
        <f t="shared" si="70"/>
        <v>0</v>
      </c>
      <c r="K264" s="176" t="s">
        <v>20</v>
      </c>
      <c r="L264" s="40"/>
      <c r="M264" s="181" t="s">
        <v>20</v>
      </c>
      <c r="N264" s="182" t="s">
        <v>45</v>
      </c>
      <c r="O264" s="65"/>
      <c r="P264" s="183">
        <f t="shared" si="71"/>
        <v>0</v>
      </c>
      <c r="Q264" s="183">
        <v>0</v>
      </c>
      <c r="R264" s="183">
        <f t="shared" si="72"/>
        <v>0</v>
      </c>
      <c r="S264" s="183">
        <v>0</v>
      </c>
      <c r="T264" s="184">
        <f t="shared" si="7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183</v>
      </c>
      <c r="AT264" s="185" t="s">
        <v>129</v>
      </c>
      <c r="AU264" s="185" t="s">
        <v>83</v>
      </c>
      <c r="AY264" s="18" t="s">
        <v>127</v>
      </c>
      <c r="BE264" s="186">
        <f t="shared" si="74"/>
        <v>0</v>
      </c>
      <c r="BF264" s="186">
        <f t="shared" si="75"/>
        <v>0</v>
      </c>
      <c r="BG264" s="186">
        <f t="shared" si="76"/>
        <v>0</v>
      </c>
      <c r="BH264" s="186">
        <f t="shared" si="77"/>
        <v>0</v>
      </c>
      <c r="BI264" s="186">
        <f t="shared" si="78"/>
        <v>0</v>
      </c>
      <c r="BJ264" s="18" t="s">
        <v>22</v>
      </c>
      <c r="BK264" s="186">
        <f t="shared" si="79"/>
        <v>0</v>
      </c>
      <c r="BL264" s="18" t="s">
        <v>183</v>
      </c>
      <c r="BM264" s="185" t="s">
        <v>784</v>
      </c>
    </row>
    <row r="265" spans="1:65" s="2" customFormat="1" ht="62.65" customHeight="1">
      <c r="A265" s="35"/>
      <c r="B265" s="36"/>
      <c r="C265" s="174" t="s">
        <v>785</v>
      </c>
      <c r="D265" s="174" t="s">
        <v>129</v>
      </c>
      <c r="E265" s="175" t="s">
        <v>786</v>
      </c>
      <c r="F265" s="176" t="s">
        <v>787</v>
      </c>
      <c r="G265" s="177" t="s">
        <v>177</v>
      </c>
      <c r="H265" s="178">
        <v>1</v>
      </c>
      <c r="I265" s="179"/>
      <c r="J265" s="180">
        <f t="shared" si="70"/>
        <v>0</v>
      </c>
      <c r="K265" s="176" t="s">
        <v>788</v>
      </c>
      <c r="L265" s="40"/>
      <c r="M265" s="181" t="s">
        <v>20</v>
      </c>
      <c r="N265" s="182" t="s">
        <v>45</v>
      </c>
      <c r="O265" s="65"/>
      <c r="P265" s="183">
        <f t="shared" si="71"/>
        <v>0</v>
      </c>
      <c r="Q265" s="183">
        <v>0</v>
      </c>
      <c r="R265" s="183">
        <f t="shared" si="72"/>
        <v>0</v>
      </c>
      <c r="S265" s="183">
        <v>0</v>
      </c>
      <c r="T265" s="184">
        <f t="shared" si="7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183</v>
      </c>
      <c r="AT265" s="185" t="s">
        <v>129</v>
      </c>
      <c r="AU265" s="185" t="s">
        <v>83</v>
      </c>
      <c r="AY265" s="18" t="s">
        <v>127</v>
      </c>
      <c r="BE265" s="186">
        <f t="shared" si="74"/>
        <v>0</v>
      </c>
      <c r="BF265" s="186">
        <f t="shared" si="75"/>
        <v>0</v>
      </c>
      <c r="BG265" s="186">
        <f t="shared" si="76"/>
        <v>0</v>
      </c>
      <c r="BH265" s="186">
        <f t="shared" si="77"/>
        <v>0</v>
      </c>
      <c r="BI265" s="186">
        <f t="shared" si="78"/>
        <v>0</v>
      </c>
      <c r="BJ265" s="18" t="s">
        <v>22</v>
      </c>
      <c r="BK265" s="186">
        <f t="shared" si="79"/>
        <v>0</v>
      </c>
      <c r="BL265" s="18" t="s">
        <v>183</v>
      </c>
      <c r="BM265" s="185" t="s">
        <v>789</v>
      </c>
    </row>
    <row r="266" spans="1:65" s="2" customFormat="1" ht="14.45" customHeight="1">
      <c r="A266" s="35"/>
      <c r="B266" s="36"/>
      <c r="C266" s="174" t="s">
        <v>790</v>
      </c>
      <c r="D266" s="174" t="s">
        <v>129</v>
      </c>
      <c r="E266" s="175" t="s">
        <v>791</v>
      </c>
      <c r="F266" s="176" t="s">
        <v>792</v>
      </c>
      <c r="G266" s="177" t="s">
        <v>177</v>
      </c>
      <c r="H266" s="178">
        <v>1</v>
      </c>
      <c r="I266" s="179"/>
      <c r="J266" s="180">
        <f t="shared" si="70"/>
        <v>0</v>
      </c>
      <c r="K266" s="176" t="s">
        <v>20</v>
      </c>
      <c r="L266" s="40"/>
      <c r="M266" s="181" t="s">
        <v>20</v>
      </c>
      <c r="N266" s="182" t="s">
        <v>45</v>
      </c>
      <c r="O266" s="65"/>
      <c r="P266" s="183">
        <f t="shared" si="71"/>
        <v>0</v>
      </c>
      <c r="Q266" s="183">
        <v>0</v>
      </c>
      <c r="R266" s="183">
        <f t="shared" si="72"/>
        <v>0</v>
      </c>
      <c r="S266" s="183">
        <v>0</v>
      </c>
      <c r="T266" s="184">
        <f t="shared" si="7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405</v>
      </c>
      <c r="AT266" s="185" t="s">
        <v>129</v>
      </c>
      <c r="AU266" s="185" t="s">
        <v>83</v>
      </c>
      <c r="AY266" s="18" t="s">
        <v>127</v>
      </c>
      <c r="BE266" s="186">
        <f t="shared" si="74"/>
        <v>0</v>
      </c>
      <c r="BF266" s="186">
        <f t="shared" si="75"/>
        <v>0</v>
      </c>
      <c r="BG266" s="186">
        <f t="shared" si="76"/>
        <v>0</v>
      </c>
      <c r="BH266" s="186">
        <f t="shared" si="77"/>
        <v>0</v>
      </c>
      <c r="BI266" s="186">
        <f t="shared" si="78"/>
        <v>0</v>
      </c>
      <c r="BJ266" s="18" t="s">
        <v>22</v>
      </c>
      <c r="BK266" s="186">
        <f t="shared" si="79"/>
        <v>0</v>
      </c>
      <c r="BL266" s="18" t="s">
        <v>405</v>
      </c>
      <c r="BM266" s="185" t="s">
        <v>793</v>
      </c>
    </row>
    <row r="267" spans="1:65" s="2" customFormat="1" ht="14.45" customHeight="1">
      <c r="A267" s="35"/>
      <c r="B267" s="36"/>
      <c r="C267" s="214" t="s">
        <v>794</v>
      </c>
      <c r="D267" s="214" t="s">
        <v>162</v>
      </c>
      <c r="E267" s="215" t="s">
        <v>795</v>
      </c>
      <c r="F267" s="216" t="s">
        <v>796</v>
      </c>
      <c r="G267" s="217" t="s">
        <v>177</v>
      </c>
      <c r="H267" s="218">
        <v>1</v>
      </c>
      <c r="I267" s="219"/>
      <c r="J267" s="220">
        <f t="shared" si="70"/>
        <v>0</v>
      </c>
      <c r="K267" s="216" t="s">
        <v>20</v>
      </c>
      <c r="L267" s="221"/>
      <c r="M267" s="222" t="s">
        <v>20</v>
      </c>
      <c r="N267" s="223" t="s">
        <v>45</v>
      </c>
      <c r="O267" s="65"/>
      <c r="P267" s="183">
        <f t="shared" si="71"/>
        <v>0</v>
      </c>
      <c r="Q267" s="183">
        <v>0</v>
      </c>
      <c r="R267" s="183">
        <f t="shared" si="72"/>
        <v>0</v>
      </c>
      <c r="S267" s="183">
        <v>0</v>
      </c>
      <c r="T267" s="184">
        <f t="shared" si="7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178</v>
      </c>
      <c r="AT267" s="185" t="s">
        <v>162</v>
      </c>
      <c r="AU267" s="185" t="s">
        <v>83</v>
      </c>
      <c r="AY267" s="18" t="s">
        <v>127</v>
      </c>
      <c r="BE267" s="186">
        <f t="shared" si="74"/>
        <v>0</v>
      </c>
      <c r="BF267" s="186">
        <f t="shared" si="75"/>
        <v>0</v>
      </c>
      <c r="BG267" s="186">
        <f t="shared" si="76"/>
        <v>0</v>
      </c>
      <c r="BH267" s="186">
        <f t="shared" si="77"/>
        <v>0</v>
      </c>
      <c r="BI267" s="186">
        <f t="shared" si="78"/>
        <v>0</v>
      </c>
      <c r="BJ267" s="18" t="s">
        <v>22</v>
      </c>
      <c r="BK267" s="186">
        <f t="shared" si="79"/>
        <v>0</v>
      </c>
      <c r="BL267" s="18" t="s">
        <v>178</v>
      </c>
      <c r="BM267" s="185" t="s">
        <v>797</v>
      </c>
    </row>
    <row r="268" spans="1:65" s="2" customFormat="1" ht="14.45" customHeight="1">
      <c r="A268" s="35"/>
      <c r="B268" s="36"/>
      <c r="C268" s="174" t="s">
        <v>798</v>
      </c>
      <c r="D268" s="174" t="s">
        <v>129</v>
      </c>
      <c r="E268" s="175" t="s">
        <v>799</v>
      </c>
      <c r="F268" s="176" t="s">
        <v>800</v>
      </c>
      <c r="G268" s="177" t="s">
        <v>177</v>
      </c>
      <c r="H268" s="178">
        <v>2</v>
      </c>
      <c r="I268" s="179"/>
      <c r="J268" s="180">
        <f t="shared" si="70"/>
        <v>0</v>
      </c>
      <c r="K268" s="176" t="s">
        <v>20</v>
      </c>
      <c r="L268" s="40"/>
      <c r="M268" s="181" t="s">
        <v>20</v>
      </c>
      <c r="N268" s="182" t="s">
        <v>45</v>
      </c>
      <c r="O268" s="65"/>
      <c r="P268" s="183">
        <f t="shared" si="71"/>
        <v>0</v>
      </c>
      <c r="Q268" s="183">
        <v>0</v>
      </c>
      <c r="R268" s="183">
        <f t="shared" si="72"/>
        <v>0</v>
      </c>
      <c r="S268" s="183">
        <v>0</v>
      </c>
      <c r="T268" s="184">
        <f t="shared" si="7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183</v>
      </c>
      <c r="AT268" s="185" t="s">
        <v>129</v>
      </c>
      <c r="AU268" s="185" t="s">
        <v>83</v>
      </c>
      <c r="AY268" s="18" t="s">
        <v>127</v>
      </c>
      <c r="BE268" s="186">
        <f t="shared" si="74"/>
        <v>0</v>
      </c>
      <c r="BF268" s="186">
        <f t="shared" si="75"/>
        <v>0</v>
      </c>
      <c r="BG268" s="186">
        <f t="shared" si="76"/>
        <v>0</v>
      </c>
      <c r="BH268" s="186">
        <f t="shared" si="77"/>
        <v>0</v>
      </c>
      <c r="BI268" s="186">
        <f t="shared" si="78"/>
        <v>0</v>
      </c>
      <c r="BJ268" s="18" t="s">
        <v>22</v>
      </c>
      <c r="BK268" s="186">
        <f t="shared" si="79"/>
        <v>0</v>
      </c>
      <c r="BL268" s="18" t="s">
        <v>183</v>
      </c>
      <c r="BM268" s="185" t="s">
        <v>801</v>
      </c>
    </row>
    <row r="269" spans="1:65" s="2" customFormat="1" ht="14.45" customHeight="1">
      <c r="A269" s="35"/>
      <c r="B269" s="36"/>
      <c r="C269" s="174" t="s">
        <v>802</v>
      </c>
      <c r="D269" s="174" t="s">
        <v>129</v>
      </c>
      <c r="E269" s="175" t="s">
        <v>803</v>
      </c>
      <c r="F269" s="176" t="s">
        <v>804</v>
      </c>
      <c r="G269" s="177" t="s">
        <v>159</v>
      </c>
      <c r="H269" s="178">
        <v>20</v>
      </c>
      <c r="I269" s="179"/>
      <c r="J269" s="180">
        <f t="shared" si="70"/>
        <v>0</v>
      </c>
      <c r="K269" s="176" t="s">
        <v>20</v>
      </c>
      <c r="L269" s="40"/>
      <c r="M269" s="181" t="s">
        <v>20</v>
      </c>
      <c r="N269" s="182" t="s">
        <v>45</v>
      </c>
      <c r="O269" s="65"/>
      <c r="P269" s="183">
        <f t="shared" si="71"/>
        <v>0</v>
      </c>
      <c r="Q269" s="183">
        <v>0</v>
      </c>
      <c r="R269" s="183">
        <f t="shared" si="72"/>
        <v>0</v>
      </c>
      <c r="S269" s="183">
        <v>0</v>
      </c>
      <c r="T269" s="184">
        <f t="shared" si="7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405</v>
      </c>
      <c r="AT269" s="185" t="s">
        <v>129</v>
      </c>
      <c r="AU269" s="185" t="s">
        <v>83</v>
      </c>
      <c r="AY269" s="18" t="s">
        <v>127</v>
      </c>
      <c r="BE269" s="186">
        <f t="shared" si="74"/>
        <v>0</v>
      </c>
      <c r="BF269" s="186">
        <f t="shared" si="75"/>
        <v>0</v>
      </c>
      <c r="BG269" s="186">
        <f t="shared" si="76"/>
        <v>0</v>
      </c>
      <c r="BH269" s="186">
        <f t="shared" si="77"/>
        <v>0</v>
      </c>
      <c r="BI269" s="186">
        <f t="shared" si="78"/>
        <v>0</v>
      </c>
      <c r="BJ269" s="18" t="s">
        <v>22</v>
      </c>
      <c r="BK269" s="186">
        <f t="shared" si="79"/>
        <v>0</v>
      </c>
      <c r="BL269" s="18" t="s">
        <v>405</v>
      </c>
      <c r="BM269" s="185" t="s">
        <v>805</v>
      </c>
    </row>
    <row r="270" spans="1:65" s="2" customFormat="1" ht="14.45" customHeight="1">
      <c r="A270" s="35"/>
      <c r="B270" s="36"/>
      <c r="C270" s="214" t="s">
        <v>806</v>
      </c>
      <c r="D270" s="214" t="s">
        <v>162</v>
      </c>
      <c r="E270" s="215" t="s">
        <v>807</v>
      </c>
      <c r="F270" s="216" t="s">
        <v>808</v>
      </c>
      <c r="G270" s="217" t="s">
        <v>159</v>
      </c>
      <c r="H270" s="218">
        <v>20</v>
      </c>
      <c r="I270" s="219"/>
      <c r="J270" s="220">
        <f t="shared" si="70"/>
        <v>0</v>
      </c>
      <c r="K270" s="216" t="s">
        <v>20</v>
      </c>
      <c r="L270" s="221"/>
      <c r="M270" s="222" t="s">
        <v>20</v>
      </c>
      <c r="N270" s="223" t="s">
        <v>45</v>
      </c>
      <c r="O270" s="65"/>
      <c r="P270" s="183">
        <f t="shared" si="71"/>
        <v>0</v>
      </c>
      <c r="Q270" s="183">
        <v>0</v>
      </c>
      <c r="R270" s="183">
        <f t="shared" si="72"/>
        <v>0</v>
      </c>
      <c r="S270" s="183">
        <v>0</v>
      </c>
      <c r="T270" s="184">
        <f t="shared" si="7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178</v>
      </c>
      <c r="AT270" s="185" t="s">
        <v>162</v>
      </c>
      <c r="AU270" s="185" t="s">
        <v>83</v>
      </c>
      <c r="AY270" s="18" t="s">
        <v>127</v>
      </c>
      <c r="BE270" s="186">
        <f t="shared" si="74"/>
        <v>0</v>
      </c>
      <c r="BF270" s="186">
        <f t="shared" si="75"/>
        <v>0</v>
      </c>
      <c r="BG270" s="186">
        <f t="shared" si="76"/>
        <v>0</v>
      </c>
      <c r="BH270" s="186">
        <f t="shared" si="77"/>
        <v>0</v>
      </c>
      <c r="BI270" s="186">
        <f t="shared" si="78"/>
        <v>0</v>
      </c>
      <c r="BJ270" s="18" t="s">
        <v>22</v>
      </c>
      <c r="BK270" s="186">
        <f t="shared" si="79"/>
        <v>0</v>
      </c>
      <c r="BL270" s="18" t="s">
        <v>178</v>
      </c>
      <c r="BM270" s="185" t="s">
        <v>809</v>
      </c>
    </row>
    <row r="271" spans="1:65" s="2" customFormat="1" ht="14.45" customHeight="1">
      <c r="A271" s="35"/>
      <c r="B271" s="36"/>
      <c r="C271" s="174" t="s">
        <v>810</v>
      </c>
      <c r="D271" s="174" t="s">
        <v>129</v>
      </c>
      <c r="E271" s="175" t="s">
        <v>811</v>
      </c>
      <c r="F271" s="176" t="s">
        <v>812</v>
      </c>
      <c r="G271" s="177" t="s">
        <v>159</v>
      </c>
      <c r="H271" s="178">
        <v>5</v>
      </c>
      <c r="I271" s="179"/>
      <c r="J271" s="180">
        <f t="shared" si="70"/>
        <v>0</v>
      </c>
      <c r="K271" s="176" t="s">
        <v>20</v>
      </c>
      <c r="L271" s="40"/>
      <c r="M271" s="181" t="s">
        <v>20</v>
      </c>
      <c r="N271" s="182" t="s">
        <v>45</v>
      </c>
      <c r="O271" s="65"/>
      <c r="P271" s="183">
        <f t="shared" si="71"/>
        <v>0</v>
      </c>
      <c r="Q271" s="183">
        <v>0</v>
      </c>
      <c r="R271" s="183">
        <f t="shared" si="72"/>
        <v>0</v>
      </c>
      <c r="S271" s="183">
        <v>0</v>
      </c>
      <c r="T271" s="184">
        <f t="shared" si="7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405</v>
      </c>
      <c r="AT271" s="185" t="s">
        <v>129</v>
      </c>
      <c r="AU271" s="185" t="s">
        <v>83</v>
      </c>
      <c r="AY271" s="18" t="s">
        <v>127</v>
      </c>
      <c r="BE271" s="186">
        <f t="shared" si="74"/>
        <v>0</v>
      </c>
      <c r="BF271" s="186">
        <f t="shared" si="75"/>
        <v>0</v>
      </c>
      <c r="BG271" s="186">
        <f t="shared" si="76"/>
        <v>0</v>
      </c>
      <c r="BH271" s="186">
        <f t="shared" si="77"/>
        <v>0</v>
      </c>
      <c r="BI271" s="186">
        <f t="shared" si="78"/>
        <v>0</v>
      </c>
      <c r="BJ271" s="18" t="s">
        <v>22</v>
      </c>
      <c r="BK271" s="186">
        <f t="shared" si="79"/>
        <v>0</v>
      </c>
      <c r="BL271" s="18" t="s">
        <v>405</v>
      </c>
      <c r="BM271" s="185" t="s">
        <v>813</v>
      </c>
    </row>
    <row r="272" spans="1:65" s="2" customFormat="1" ht="14.45" customHeight="1">
      <c r="A272" s="35"/>
      <c r="B272" s="36"/>
      <c r="C272" s="214" t="s">
        <v>814</v>
      </c>
      <c r="D272" s="214" t="s">
        <v>162</v>
      </c>
      <c r="E272" s="215" t="s">
        <v>815</v>
      </c>
      <c r="F272" s="216" t="s">
        <v>816</v>
      </c>
      <c r="G272" s="217" t="s">
        <v>159</v>
      </c>
      <c r="H272" s="218">
        <v>5</v>
      </c>
      <c r="I272" s="219"/>
      <c r="J272" s="220">
        <f t="shared" si="70"/>
        <v>0</v>
      </c>
      <c r="K272" s="216" t="s">
        <v>20</v>
      </c>
      <c r="L272" s="221"/>
      <c r="M272" s="222" t="s">
        <v>20</v>
      </c>
      <c r="N272" s="223" t="s">
        <v>45</v>
      </c>
      <c r="O272" s="65"/>
      <c r="P272" s="183">
        <f t="shared" si="71"/>
        <v>0</v>
      </c>
      <c r="Q272" s="183">
        <v>0</v>
      </c>
      <c r="R272" s="183">
        <f t="shared" si="72"/>
        <v>0</v>
      </c>
      <c r="S272" s="183">
        <v>0</v>
      </c>
      <c r="T272" s="184">
        <f t="shared" si="7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178</v>
      </c>
      <c r="AT272" s="185" t="s">
        <v>162</v>
      </c>
      <c r="AU272" s="185" t="s">
        <v>83</v>
      </c>
      <c r="AY272" s="18" t="s">
        <v>127</v>
      </c>
      <c r="BE272" s="186">
        <f t="shared" si="74"/>
        <v>0</v>
      </c>
      <c r="BF272" s="186">
        <f t="shared" si="75"/>
        <v>0</v>
      </c>
      <c r="BG272" s="186">
        <f t="shared" si="76"/>
        <v>0</v>
      </c>
      <c r="BH272" s="186">
        <f t="shared" si="77"/>
        <v>0</v>
      </c>
      <c r="BI272" s="186">
        <f t="shared" si="78"/>
        <v>0</v>
      </c>
      <c r="BJ272" s="18" t="s">
        <v>22</v>
      </c>
      <c r="BK272" s="186">
        <f t="shared" si="79"/>
        <v>0</v>
      </c>
      <c r="BL272" s="18" t="s">
        <v>178</v>
      </c>
      <c r="BM272" s="185" t="s">
        <v>817</v>
      </c>
    </row>
    <row r="273" spans="1:65" s="2" customFormat="1" ht="14.45" customHeight="1">
      <c r="A273" s="35"/>
      <c r="B273" s="36"/>
      <c r="C273" s="174" t="s">
        <v>818</v>
      </c>
      <c r="D273" s="174" t="s">
        <v>129</v>
      </c>
      <c r="E273" s="175" t="s">
        <v>819</v>
      </c>
      <c r="F273" s="176" t="s">
        <v>820</v>
      </c>
      <c r="G273" s="177" t="s">
        <v>159</v>
      </c>
      <c r="H273" s="178">
        <v>25</v>
      </c>
      <c r="I273" s="179"/>
      <c r="J273" s="180">
        <f t="shared" si="70"/>
        <v>0</v>
      </c>
      <c r="K273" s="176" t="s">
        <v>20</v>
      </c>
      <c r="L273" s="40"/>
      <c r="M273" s="181" t="s">
        <v>20</v>
      </c>
      <c r="N273" s="182" t="s">
        <v>45</v>
      </c>
      <c r="O273" s="65"/>
      <c r="P273" s="183">
        <f t="shared" si="71"/>
        <v>0</v>
      </c>
      <c r="Q273" s="183">
        <v>0</v>
      </c>
      <c r="R273" s="183">
        <f t="shared" si="72"/>
        <v>0</v>
      </c>
      <c r="S273" s="183">
        <v>0</v>
      </c>
      <c r="T273" s="184">
        <f t="shared" si="7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183</v>
      </c>
      <c r="AT273" s="185" t="s">
        <v>129</v>
      </c>
      <c r="AU273" s="185" t="s">
        <v>83</v>
      </c>
      <c r="AY273" s="18" t="s">
        <v>127</v>
      </c>
      <c r="BE273" s="186">
        <f t="shared" si="74"/>
        <v>0</v>
      </c>
      <c r="BF273" s="186">
        <f t="shared" si="75"/>
        <v>0</v>
      </c>
      <c r="BG273" s="186">
        <f t="shared" si="76"/>
        <v>0</v>
      </c>
      <c r="BH273" s="186">
        <f t="shared" si="77"/>
        <v>0</v>
      </c>
      <c r="BI273" s="186">
        <f t="shared" si="78"/>
        <v>0</v>
      </c>
      <c r="BJ273" s="18" t="s">
        <v>22</v>
      </c>
      <c r="BK273" s="186">
        <f t="shared" si="79"/>
        <v>0</v>
      </c>
      <c r="BL273" s="18" t="s">
        <v>183</v>
      </c>
      <c r="BM273" s="185" t="s">
        <v>821</v>
      </c>
    </row>
    <row r="274" spans="1:65" s="2" customFormat="1" ht="14.45" customHeight="1">
      <c r="A274" s="35"/>
      <c r="B274" s="36"/>
      <c r="C274" s="214" t="s">
        <v>822</v>
      </c>
      <c r="D274" s="214" t="s">
        <v>162</v>
      </c>
      <c r="E274" s="215" t="s">
        <v>823</v>
      </c>
      <c r="F274" s="216" t="s">
        <v>824</v>
      </c>
      <c r="G274" s="217" t="s">
        <v>825</v>
      </c>
      <c r="H274" s="218">
        <v>25</v>
      </c>
      <c r="I274" s="219"/>
      <c r="J274" s="220">
        <f t="shared" si="70"/>
        <v>0</v>
      </c>
      <c r="K274" s="216" t="s">
        <v>20</v>
      </c>
      <c r="L274" s="221"/>
      <c r="M274" s="222" t="s">
        <v>20</v>
      </c>
      <c r="N274" s="223" t="s">
        <v>45</v>
      </c>
      <c r="O274" s="65"/>
      <c r="P274" s="183">
        <f t="shared" si="71"/>
        <v>0</v>
      </c>
      <c r="Q274" s="183">
        <v>0</v>
      </c>
      <c r="R274" s="183">
        <f t="shared" si="72"/>
        <v>0</v>
      </c>
      <c r="S274" s="183">
        <v>0</v>
      </c>
      <c r="T274" s="184">
        <f t="shared" si="7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178</v>
      </c>
      <c r="AT274" s="185" t="s">
        <v>162</v>
      </c>
      <c r="AU274" s="185" t="s">
        <v>83</v>
      </c>
      <c r="AY274" s="18" t="s">
        <v>127</v>
      </c>
      <c r="BE274" s="186">
        <f t="shared" si="74"/>
        <v>0</v>
      </c>
      <c r="BF274" s="186">
        <f t="shared" si="75"/>
        <v>0</v>
      </c>
      <c r="BG274" s="186">
        <f t="shared" si="76"/>
        <v>0</v>
      </c>
      <c r="BH274" s="186">
        <f t="shared" si="77"/>
        <v>0</v>
      </c>
      <c r="BI274" s="186">
        <f t="shared" si="78"/>
        <v>0</v>
      </c>
      <c r="BJ274" s="18" t="s">
        <v>22</v>
      </c>
      <c r="BK274" s="186">
        <f t="shared" si="79"/>
        <v>0</v>
      </c>
      <c r="BL274" s="18" t="s">
        <v>178</v>
      </c>
      <c r="BM274" s="185" t="s">
        <v>826</v>
      </c>
    </row>
    <row r="275" spans="1:65" s="2" customFormat="1" ht="14.45" customHeight="1">
      <c r="A275" s="35"/>
      <c r="B275" s="36"/>
      <c r="C275" s="174" t="s">
        <v>827</v>
      </c>
      <c r="D275" s="174" t="s">
        <v>129</v>
      </c>
      <c r="E275" s="175" t="s">
        <v>828</v>
      </c>
      <c r="F275" s="176" t="s">
        <v>829</v>
      </c>
      <c r="G275" s="177" t="s">
        <v>177</v>
      </c>
      <c r="H275" s="178">
        <v>2</v>
      </c>
      <c r="I275" s="179"/>
      <c r="J275" s="180">
        <f t="shared" si="70"/>
        <v>0</v>
      </c>
      <c r="K275" s="176" t="s">
        <v>20</v>
      </c>
      <c r="L275" s="40"/>
      <c r="M275" s="181" t="s">
        <v>20</v>
      </c>
      <c r="N275" s="182" t="s">
        <v>45</v>
      </c>
      <c r="O275" s="65"/>
      <c r="P275" s="183">
        <f t="shared" si="71"/>
        <v>0</v>
      </c>
      <c r="Q275" s="183">
        <v>0</v>
      </c>
      <c r="R275" s="183">
        <f t="shared" si="72"/>
        <v>0</v>
      </c>
      <c r="S275" s="183">
        <v>0</v>
      </c>
      <c r="T275" s="184">
        <f t="shared" si="7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183</v>
      </c>
      <c r="AT275" s="185" t="s">
        <v>129</v>
      </c>
      <c r="AU275" s="185" t="s">
        <v>83</v>
      </c>
      <c r="AY275" s="18" t="s">
        <v>127</v>
      </c>
      <c r="BE275" s="186">
        <f t="shared" si="74"/>
        <v>0</v>
      </c>
      <c r="BF275" s="186">
        <f t="shared" si="75"/>
        <v>0</v>
      </c>
      <c r="BG275" s="186">
        <f t="shared" si="76"/>
        <v>0</v>
      </c>
      <c r="BH275" s="186">
        <f t="shared" si="77"/>
        <v>0</v>
      </c>
      <c r="BI275" s="186">
        <f t="shared" si="78"/>
        <v>0</v>
      </c>
      <c r="BJ275" s="18" t="s">
        <v>22</v>
      </c>
      <c r="BK275" s="186">
        <f t="shared" si="79"/>
        <v>0</v>
      </c>
      <c r="BL275" s="18" t="s">
        <v>183</v>
      </c>
      <c r="BM275" s="185" t="s">
        <v>830</v>
      </c>
    </row>
    <row r="276" spans="1:65" s="2" customFormat="1" ht="14.45" customHeight="1">
      <c r="A276" s="35"/>
      <c r="B276" s="36"/>
      <c r="C276" s="214" t="s">
        <v>831</v>
      </c>
      <c r="D276" s="214" t="s">
        <v>162</v>
      </c>
      <c r="E276" s="215" t="s">
        <v>832</v>
      </c>
      <c r="F276" s="216" t="s">
        <v>833</v>
      </c>
      <c r="G276" s="217" t="s">
        <v>177</v>
      </c>
      <c r="H276" s="218">
        <v>2</v>
      </c>
      <c r="I276" s="219"/>
      <c r="J276" s="220">
        <f t="shared" si="70"/>
        <v>0</v>
      </c>
      <c r="K276" s="216" t="s">
        <v>20</v>
      </c>
      <c r="L276" s="221"/>
      <c r="M276" s="222" t="s">
        <v>20</v>
      </c>
      <c r="N276" s="223" t="s">
        <v>45</v>
      </c>
      <c r="O276" s="65"/>
      <c r="P276" s="183">
        <f t="shared" si="71"/>
        <v>0</v>
      </c>
      <c r="Q276" s="183">
        <v>0</v>
      </c>
      <c r="R276" s="183">
        <f t="shared" si="72"/>
        <v>0</v>
      </c>
      <c r="S276" s="183">
        <v>0</v>
      </c>
      <c r="T276" s="184">
        <f t="shared" si="7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178</v>
      </c>
      <c r="AT276" s="185" t="s">
        <v>162</v>
      </c>
      <c r="AU276" s="185" t="s">
        <v>83</v>
      </c>
      <c r="AY276" s="18" t="s">
        <v>127</v>
      </c>
      <c r="BE276" s="186">
        <f t="shared" si="74"/>
        <v>0</v>
      </c>
      <c r="BF276" s="186">
        <f t="shared" si="75"/>
        <v>0</v>
      </c>
      <c r="BG276" s="186">
        <f t="shared" si="76"/>
        <v>0</v>
      </c>
      <c r="BH276" s="186">
        <f t="shared" si="77"/>
        <v>0</v>
      </c>
      <c r="BI276" s="186">
        <f t="shared" si="78"/>
        <v>0</v>
      </c>
      <c r="BJ276" s="18" t="s">
        <v>22</v>
      </c>
      <c r="BK276" s="186">
        <f t="shared" si="79"/>
        <v>0</v>
      </c>
      <c r="BL276" s="18" t="s">
        <v>178</v>
      </c>
      <c r="BM276" s="185" t="s">
        <v>834</v>
      </c>
    </row>
    <row r="277" spans="1:65" s="2" customFormat="1" ht="14.45" customHeight="1">
      <c r="A277" s="35"/>
      <c r="B277" s="36"/>
      <c r="C277" s="174" t="s">
        <v>835</v>
      </c>
      <c r="D277" s="174" t="s">
        <v>129</v>
      </c>
      <c r="E277" s="175" t="s">
        <v>836</v>
      </c>
      <c r="F277" s="176" t="s">
        <v>837</v>
      </c>
      <c r="G277" s="177" t="s">
        <v>177</v>
      </c>
      <c r="H277" s="178">
        <v>2</v>
      </c>
      <c r="I277" s="179"/>
      <c r="J277" s="180">
        <f t="shared" si="70"/>
        <v>0</v>
      </c>
      <c r="K277" s="176" t="s">
        <v>20</v>
      </c>
      <c r="L277" s="40"/>
      <c r="M277" s="181" t="s">
        <v>20</v>
      </c>
      <c r="N277" s="182" t="s">
        <v>45</v>
      </c>
      <c r="O277" s="65"/>
      <c r="P277" s="183">
        <f t="shared" si="71"/>
        <v>0</v>
      </c>
      <c r="Q277" s="183">
        <v>0</v>
      </c>
      <c r="R277" s="183">
        <f t="shared" si="72"/>
        <v>0</v>
      </c>
      <c r="S277" s="183">
        <v>0</v>
      </c>
      <c r="T277" s="184">
        <f t="shared" si="7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405</v>
      </c>
      <c r="AT277" s="185" t="s">
        <v>129</v>
      </c>
      <c r="AU277" s="185" t="s">
        <v>83</v>
      </c>
      <c r="AY277" s="18" t="s">
        <v>127</v>
      </c>
      <c r="BE277" s="186">
        <f t="shared" si="74"/>
        <v>0</v>
      </c>
      <c r="BF277" s="186">
        <f t="shared" si="75"/>
        <v>0</v>
      </c>
      <c r="BG277" s="186">
        <f t="shared" si="76"/>
        <v>0</v>
      </c>
      <c r="BH277" s="186">
        <f t="shared" si="77"/>
        <v>0</v>
      </c>
      <c r="BI277" s="186">
        <f t="shared" si="78"/>
        <v>0</v>
      </c>
      <c r="BJ277" s="18" t="s">
        <v>22</v>
      </c>
      <c r="BK277" s="186">
        <f t="shared" si="79"/>
        <v>0</v>
      </c>
      <c r="BL277" s="18" t="s">
        <v>405</v>
      </c>
      <c r="BM277" s="185" t="s">
        <v>838</v>
      </c>
    </row>
    <row r="278" spans="1:65" s="2" customFormat="1" ht="14.45" customHeight="1">
      <c r="A278" s="35"/>
      <c r="B278" s="36"/>
      <c r="C278" s="214" t="s">
        <v>839</v>
      </c>
      <c r="D278" s="214" t="s">
        <v>162</v>
      </c>
      <c r="E278" s="215" t="s">
        <v>840</v>
      </c>
      <c r="F278" s="216" t="s">
        <v>841</v>
      </c>
      <c r="G278" s="217" t="s">
        <v>177</v>
      </c>
      <c r="H278" s="218">
        <v>2</v>
      </c>
      <c r="I278" s="219"/>
      <c r="J278" s="220">
        <f t="shared" si="70"/>
        <v>0</v>
      </c>
      <c r="K278" s="216" t="s">
        <v>20</v>
      </c>
      <c r="L278" s="221"/>
      <c r="M278" s="222" t="s">
        <v>20</v>
      </c>
      <c r="N278" s="223" t="s">
        <v>45</v>
      </c>
      <c r="O278" s="65"/>
      <c r="P278" s="183">
        <f t="shared" si="71"/>
        <v>0</v>
      </c>
      <c r="Q278" s="183">
        <v>0</v>
      </c>
      <c r="R278" s="183">
        <f t="shared" si="72"/>
        <v>0</v>
      </c>
      <c r="S278" s="183">
        <v>0</v>
      </c>
      <c r="T278" s="184">
        <f t="shared" si="7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178</v>
      </c>
      <c r="AT278" s="185" t="s">
        <v>162</v>
      </c>
      <c r="AU278" s="185" t="s">
        <v>83</v>
      </c>
      <c r="AY278" s="18" t="s">
        <v>127</v>
      </c>
      <c r="BE278" s="186">
        <f t="shared" si="74"/>
        <v>0</v>
      </c>
      <c r="BF278" s="186">
        <f t="shared" si="75"/>
        <v>0</v>
      </c>
      <c r="BG278" s="186">
        <f t="shared" si="76"/>
        <v>0</v>
      </c>
      <c r="BH278" s="186">
        <f t="shared" si="77"/>
        <v>0</v>
      </c>
      <c r="BI278" s="186">
        <f t="shared" si="78"/>
        <v>0</v>
      </c>
      <c r="BJ278" s="18" t="s">
        <v>22</v>
      </c>
      <c r="BK278" s="186">
        <f t="shared" si="79"/>
        <v>0</v>
      </c>
      <c r="BL278" s="18" t="s">
        <v>178</v>
      </c>
      <c r="BM278" s="185" t="s">
        <v>842</v>
      </c>
    </row>
    <row r="279" spans="1:65" s="2" customFormat="1" ht="14.45" customHeight="1">
      <c r="A279" s="35"/>
      <c r="B279" s="36"/>
      <c r="C279" s="174" t="s">
        <v>843</v>
      </c>
      <c r="D279" s="174" t="s">
        <v>129</v>
      </c>
      <c r="E279" s="175" t="s">
        <v>844</v>
      </c>
      <c r="F279" s="176" t="s">
        <v>845</v>
      </c>
      <c r="G279" s="177" t="s">
        <v>177</v>
      </c>
      <c r="H279" s="178">
        <v>8</v>
      </c>
      <c r="I279" s="179"/>
      <c r="J279" s="180">
        <f t="shared" si="70"/>
        <v>0</v>
      </c>
      <c r="K279" s="176" t="s">
        <v>20</v>
      </c>
      <c r="L279" s="40"/>
      <c r="M279" s="181" t="s">
        <v>20</v>
      </c>
      <c r="N279" s="182" t="s">
        <v>45</v>
      </c>
      <c r="O279" s="65"/>
      <c r="P279" s="183">
        <f t="shared" si="71"/>
        <v>0</v>
      </c>
      <c r="Q279" s="183">
        <v>0</v>
      </c>
      <c r="R279" s="183">
        <f t="shared" si="72"/>
        <v>0</v>
      </c>
      <c r="S279" s="183">
        <v>0</v>
      </c>
      <c r="T279" s="184">
        <f t="shared" si="7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405</v>
      </c>
      <c r="AT279" s="185" t="s">
        <v>129</v>
      </c>
      <c r="AU279" s="185" t="s">
        <v>83</v>
      </c>
      <c r="AY279" s="18" t="s">
        <v>127</v>
      </c>
      <c r="BE279" s="186">
        <f t="shared" si="74"/>
        <v>0</v>
      </c>
      <c r="BF279" s="186">
        <f t="shared" si="75"/>
        <v>0</v>
      </c>
      <c r="BG279" s="186">
        <f t="shared" si="76"/>
        <v>0</v>
      </c>
      <c r="BH279" s="186">
        <f t="shared" si="77"/>
        <v>0</v>
      </c>
      <c r="BI279" s="186">
        <f t="shared" si="78"/>
        <v>0</v>
      </c>
      <c r="BJ279" s="18" t="s">
        <v>22</v>
      </c>
      <c r="BK279" s="186">
        <f t="shared" si="79"/>
        <v>0</v>
      </c>
      <c r="BL279" s="18" t="s">
        <v>405</v>
      </c>
      <c r="BM279" s="185" t="s">
        <v>846</v>
      </c>
    </row>
    <row r="280" spans="1:65" s="2" customFormat="1" ht="14.45" customHeight="1">
      <c r="A280" s="35"/>
      <c r="B280" s="36"/>
      <c r="C280" s="214" t="s">
        <v>847</v>
      </c>
      <c r="D280" s="214" t="s">
        <v>162</v>
      </c>
      <c r="E280" s="215" t="s">
        <v>848</v>
      </c>
      <c r="F280" s="216" t="s">
        <v>849</v>
      </c>
      <c r="G280" s="217" t="s">
        <v>177</v>
      </c>
      <c r="H280" s="218">
        <v>4</v>
      </c>
      <c r="I280" s="219"/>
      <c r="J280" s="220">
        <f t="shared" si="70"/>
        <v>0</v>
      </c>
      <c r="K280" s="216" t="s">
        <v>20</v>
      </c>
      <c r="L280" s="221"/>
      <c r="M280" s="222" t="s">
        <v>20</v>
      </c>
      <c r="N280" s="223" t="s">
        <v>45</v>
      </c>
      <c r="O280" s="65"/>
      <c r="P280" s="183">
        <f t="shared" si="71"/>
        <v>0</v>
      </c>
      <c r="Q280" s="183">
        <v>0</v>
      </c>
      <c r="R280" s="183">
        <f t="shared" si="72"/>
        <v>0</v>
      </c>
      <c r="S280" s="183">
        <v>0</v>
      </c>
      <c r="T280" s="184">
        <f t="shared" si="7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178</v>
      </c>
      <c r="AT280" s="185" t="s">
        <v>162</v>
      </c>
      <c r="AU280" s="185" t="s">
        <v>83</v>
      </c>
      <c r="AY280" s="18" t="s">
        <v>127</v>
      </c>
      <c r="BE280" s="186">
        <f t="shared" si="74"/>
        <v>0</v>
      </c>
      <c r="BF280" s="186">
        <f t="shared" si="75"/>
        <v>0</v>
      </c>
      <c r="BG280" s="186">
        <f t="shared" si="76"/>
        <v>0</v>
      </c>
      <c r="BH280" s="186">
        <f t="shared" si="77"/>
        <v>0</v>
      </c>
      <c r="BI280" s="186">
        <f t="shared" si="78"/>
        <v>0</v>
      </c>
      <c r="BJ280" s="18" t="s">
        <v>22</v>
      </c>
      <c r="BK280" s="186">
        <f t="shared" si="79"/>
        <v>0</v>
      </c>
      <c r="BL280" s="18" t="s">
        <v>178</v>
      </c>
      <c r="BM280" s="185" t="s">
        <v>850</v>
      </c>
    </row>
    <row r="281" spans="1:65" s="2" customFormat="1" ht="14.45" customHeight="1">
      <c r="A281" s="35"/>
      <c r="B281" s="36"/>
      <c r="C281" s="214" t="s">
        <v>851</v>
      </c>
      <c r="D281" s="214" t="s">
        <v>162</v>
      </c>
      <c r="E281" s="215" t="s">
        <v>852</v>
      </c>
      <c r="F281" s="216" t="s">
        <v>853</v>
      </c>
      <c r="G281" s="217" t="s">
        <v>177</v>
      </c>
      <c r="H281" s="218">
        <v>4</v>
      </c>
      <c r="I281" s="219"/>
      <c r="J281" s="220">
        <f t="shared" si="70"/>
        <v>0</v>
      </c>
      <c r="K281" s="216" t="s">
        <v>20</v>
      </c>
      <c r="L281" s="221"/>
      <c r="M281" s="222" t="s">
        <v>20</v>
      </c>
      <c r="N281" s="223" t="s">
        <v>45</v>
      </c>
      <c r="O281" s="65"/>
      <c r="P281" s="183">
        <f t="shared" si="71"/>
        <v>0</v>
      </c>
      <c r="Q281" s="183">
        <v>0</v>
      </c>
      <c r="R281" s="183">
        <f t="shared" si="72"/>
        <v>0</v>
      </c>
      <c r="S281" s="183">
        <v>0</v>
      </c>
      <c r="T281" s="184">
        <f t="shared" si="7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178</v>
      </c>
      <c r="AT281" s="185" t="s">
        <v>162</v>
      </c>
      <c r="AU281" s="185" t="s">
        <v>83</v>
      </c>
      <c r="AY281" s="18" t="s">
        <v>127</v>
      </c>
      <c r="BE281" s="186">
        <f t="shared" si="74"/>
        <v>0</v>
      </c>
      <c r="BF281" s="186">
        <f t="shared" si="75"/>
        <v>0</v>
      </c>
      <c r="BG281" s="186">
        <f t="shared" si="76"/>
        <v>0</v>
      </c>
      <c r="BH281" s="186">
        <f t="shared" si="77"/>
        <v>0</v>
      </c>
      <c r="BI281" s="186">
        <f t="shared" si="78"/>
        <v>0</v>
      </c>
      <c r="BJ281" s="18" t="s">
        <v>22</v>
      </c>
      <c r="BK281" s="186">
        <f t="shared" si="79"/>
        <v>0</v>
      </c>
      <c r="BL281" s="18" t="s">
        <v>178</v>
      </c>
      <c r="BM281" s="185" t="s">
        <v>854</v>
      </c>
    </row>
    <row r="282" spans="1:65" s="2" customFormat="1" ht="14.45" customHeight="1">
      <c r="A282" s="35"/>
      <c r="B282" s="36"/>
      <c r="C282" s="174" t="s">
        <v>855</v>
      </c>
      <c r="D282" s="174" t="s">
        <v>129</v>
      </c>
      <c r="E282" s="175" t="s">
        <v>856</v>
      </c>
      <c r="F282" s="176" t="s">
        <v>857</v>
      </c>
      <c r="G282" s="177" t="s">
        <v>159</v>
      </c>
      <c r="H282" s="178">
        <v>115</v>
      </c>
      <c r="I282" s="179"/>
      <c r="J282" s="180">
        <f t="shared" si="70"/>
        <v>0</v>
      </c>
      <c r="K282" s="176" t="s">
        <v>20</v>
      </c>
      <c r="L282" s="40"/>
      <c r="M282" s="181" t="s">
        <v>20</v>
      </c>
      <c r="N282" s="182" t="s">
        <v>45</v>
      </c>
      <c r="O282" s="65"/>
      <c r="P282" s="183">
        <f t="shared" si="71"/>
        <v>0</v>
      </c>
      <c r="Q282" s="183">
        <v>0</v>
      </c>
      <c r="R282" s="183">
        <f t="shared" si="72"/>
        <v>0</v>
      </c>
      <c r="S282" s="183">
        <v>0</v>
      </c>
      <c r="T282" s="184">
        <f t="shared" si="7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183</v>
      </c>
      <c r="AT282" s="185" t="s">
        <v>129</v>
      </c>
      <c r="AU282" s="185" t="s">
        <v>83</v>
      </c>
      <c r="AY282" s="18" t="s">
        <v>127</v>
      </c>
      <c r="BE282" s="186">
        <f t="shared" si="74"/>
        <v>0</v>
      </c>
      <c r="BF282" s="186">
        <f t="shared" si="75"/>
        <v>0</v>
      </c>
      <c r="BG282" s="186">
        <f t="shared" si="76"/>
        <v>0</v>
      </c>
      <c r="BH282" s="186">
        <f t="shared" si="77"/>
        <v>0</v>
      </c>
      <c r="BI282" s="186">
        <f t="shared" si="78"/>
        <v>0</v>
      </c>
      <c r="BJ282" s="18" t="s">
        <v>22</v>
      </c>
      <c r="BK282" s="186">
        <f t="shared" si="79"/>
        <v>0</v>
      </c>
      <c r="BL282" s="18" t="s">
        <v>183</v>
      </c>
      <c r="BM282" s="185" t="s">
        <v>858</v>
      </c>
    </row>
    <row r="283" spans="1:65" s="13" customFormat="1">
      <c r="B283" s="192"/>
      <c r="C283" s="193"/>
      <c r="D283" s="187" t="s">
        <v>137</v>
      </c>
      <c r="E283" s="194" t="s">
        <v>20</v>
      </c>
      <c r="F283" s="195" t="s">
        <v>859</v>
      </c>
      <c r="G283" s="193"/>
      <c r="H283" s="196">
        <v>115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137</v>
      </c>
      <c r="AU283" s="202" t="s">
        <v>83</v>
      </c>
      <c r="AV283" s="13" t="s">
        <v>83</v>
      </c>
      <c r="AW283" s="13" t="s">
        <v>36</v>
      </c>
      <c r="AX283" s="13" t="s">
        <v>22</v>
      </c>
      <c r="AY283" s="202" t="s">
        <v>127</v>
      </c>
    </row>
    <row r="284" spans="1:65" s="2" customFormat="1" ht="14.45" customHeight="1">
      <c r="A284" s="35"/>
      <c r="B284" s="36"/>
      <c r="C284" s="214" t="s">
        <v>860</v>
      </c>
      <c r="D284" s="214" t="s">
        <v>162</v>
      </c>
      <c r="E284" s="215" t="s">
        <v>861</v>
      </c>
      <c r="F284" s="216" t="s">
        <v>862</v>
      </c>
      <c r="G284" s="217" t="s">
        <v>159</v>
      </c>
      <c r="H284" s="218">
        <v>5</v>
      </c>
      <c r="I284" s="219"/>
      <c r="J284" s="220">
        <f t="shared" ref="J284:J297" si="80">ROUND(I284*H284,2)</f>
        <v>0</v>
      </c>
      <c r="K284" s="216" t="s">
        <v>20</v>
      </c>
      <c r="L284" s="221"/>
      <c r="M284" s="222" t="s">
        <v>20</v>
      </c>
      <c r="N284" s="223" t="s">
        <v>45</v>
      </c>
      <c r="O284" s="65"/>
      <c r="P284" s="183">
        <f t="shared" ref="P284:P297" si="81">O284*H284</f>
        <v>0</v>
      </c>
      <c r="Q284" s="183">
        <v>0</v>
      </c>
      <c r="R284" s="183">
        <f t="shared" ref="R284:R297" si="82">Q284*H284</f>
        <v>0</v>
      </c>
      <c r="S284" s="183">
        <v>0</v>
      </c>
      <c r="T284" s="184">
        <f t="shared" ref="T284:T297" si="83"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183</v>
      </c>
      <c r="AT284" s="185" t="s">
        <v>162</v>
      </c>
      <c r="AU284" s="185" t="s">
        <v>83</v>
      </c>
      <c r="AY284" s="18" t="s">
        <v>127</v>
      </c>
      <c r="BE284" s="186">
        <f t="shared" ref="BE284:BE297" si="84">IF(N284="základní",J284,0)</f>
        <v>0</v>
      </c>
      <c r="BF284" s="186">
        <f t="shared" ref="BF284:BF297" si="85">IF(N284="snížená",J284,0)</f>
        <v>0</v>
      </c>
      <c r="BG284" s="186">
        <f t="shared" ref="BG284:BG297" si="86">IF(N284="zákl. přenesená",J284,0)</f>
        <v>0</v>
      </c>
      <c r="BH284" s="186">
        <f t="shared" ref="BH284:BH297" si="87">IF(N284="sníž. přenesená",J284,0)</f>
        <v>0</v>
      </c>
      <c r="BI284" s="186">
        <f t="shared" ref="BI284:BI297" si="88">IF(N284="nulová",J284,0)</f>
        <v>0</v>
      </c>
      <c r="BJ284" s="18" t="s">
        <v>22</v>
      </c>
      <c r="BK284" s="186">
        <f t="shared" ref="BK284:BK297" si="89">ROUND(I284*H284,2)</f>
        <v>0</v>
      </c>
      <c r="BL284" s="18" t="s">
        <v>183</v>
      </c>
      <c r="BM284" s="185" t="s">
        <v>863</v>
      </c>
    </row>
    <row r="285" spans="1:65" s="2" customFormat="1" ht="14.45" customHeight="1">
      <c r="A285" s="35"/>
      <c r="B285" s="36"/>
      <c r="C285" s="214" t="s">
        <v>864</v>
      </c>
      <c r="D285" s="214" t="s">
        <v>162</v>
      </c>
      <c r="E285" s="215" t="s">
        <v>865</v>
      </c>
      <c r="F285" s="216" t="s">
        <v>866</v>
      </c>
      <c r="G285" s="217" t="s">
        <v>159</v>
      </c>
      <c r="H285" s="218">
        <v>75</v>
      </c>
      <c r="I285" s="219"/>
      <c r="J285" s="220">
        <f t="shared" si="80"/>
        <v>0</v>
      </c>
      <c r="K285" s="216" t="s">
        <v>20</v>
      </c>
      <c r="L285" s="221"/>
      <c r="M285" s="222" t="s">
        <v>20</v>
      </c>
      <c r="N285" s="223" t="s">
        <v>45</v>
      </c>
      <c r="O285" s="65"/>
      <c r="P285" s="183">
        <f t="shared" si="81"/>
        <v>0</v>
      </c>
      <c r="Q285" s="183">
        <v>0</v>
      </c>
      <c r="R285" s="183">
        <f t="shared" si="82"/>
        <v>0</v>
      </c>
      <c r="S285" s="183">
        <v>0</v>
      </c>
      <c r="T285" s="184">
        <f t="shared" si="8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183</v>
      </c>
      <c r="AT285" s="185" t="s">
        <v>162</v>
      </c>
      <c r="AU285" s="185" t="s">
        <v>83</v>
      </c>
      <c r="AY285" s="18" t="s">
        <v>127</v>
      </c>
      <c r="BE285" s="186">
        <f t="shared" si="84"/>
        <v>0</v>
      </c>
      <c r="BF285" s="186">
        <f t="shared" si="85"/>
        <v>0</v>
      </c>
      <c r="BG285" s="186">
        <f t="shared" si="86"/>
        <v>0</v>
      </c>
      <c r="BH285" s="186">
        <f t="shared" si="87"/>
        <v>0</v>
      </c>
      <c r="BI285" s="186">
        <f t="shared" si="88"/>
        <v>0</v>
      </c>
      <c r="BJ285" s="18" t="s">
        <v>22</v>
      </c>
      <c r="BK285" s="186">
        <f t="shared" si="89"/>
        <v>0</v>
      </c>
      <c r="BL285" s="18" t="s">
        <v>183</v>
      </c>
      <c r="BM285" s="185" t="s">
        <v>867</v>
      </c>
    </row>
    <row r="286" spans="1:65" s="2" customFormat="1" ht="14.45" customHeight="1">
      <c r="A286" s="35"/>
      <c r="B286" s="36"/>
      <c r="C286" s="214" t="s">
        <v>868</v>
      </c>
      <c r="D286" s="214" t="s">
        <v>162</v>
      </c>
      <c r="E286" s="215" t="s">
        <v>869</v>
      </c>
      <c r="F286" s="216" t="s">
        <v>870</v>
      </c>
      <c r="G286" s="217" t="s">
        <v>159</v>
      </c>
      <c r="H286" s="218">
        <v>35</v>
      </c>
      <c r="I286" s="219"/>
      <c r="J286" s="220">
        <f t="shared" si="80"/>
        <v>0</v>
      </c>
      <c r="K286" s="216" t="s">
        <v>20</v>
      </c>
      <c r="L286" s="221"/>
      <c r="M286" s="222" t="s">
        <v>20</v>
      </c>
      <c r="N286" s="223" t="s">
        <v>45</v>
      </c>
      <c r="O286" s="65"/>
      <c r="P286" s="183">
        <f t="shared" si="81"/>
        <v>0</v>
      </c>
      <c r="Q286" s="183">
        <v>0</v>
      </c>
      <c r="R286" s="183">
        <f t="shared" si="82"/>
        <v>0</v>
      </c>
      <c r="S286" s="183">
        <v>0</v>
      </c>
      <c r="T286" s="184">
        <f t="shared" si="8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183</v>
      </c>
      <c r="AT286" s="185" t="s">
        <v>162</v>
      </c>
      <c r="AU286" s="185" t="s">
        <v>83</v>
      </c>
      <c r="AY286" s="18" t="s">
        <v>127</v>
      </c>
      <c r="BE286" s="186">
        <f t="shared" si="84"/>
        <v>0</v>
      </c>
      <c r="BF286" s="186">
        <f t="shared" si="85"/>
        <v>0</v>
      </c>
      <c r="BG286" s="186">
        <f t="shared" si="86"/>
        <v>0</v>
      </c>
      <c r="BH286" s="186">
        <f t="shared" si="87"/>
        <v>0</v>
      </c>
      <c r="BI286" s="186">
        <f t="shared" si="88"/>
        <v>0</v>
      </c>
      <c r="BJ286" s="18" t="s">
        <v>22</v>
      </c>
      <c r="BK286" s="186">
        <f t="shared" si="89"/>
        <v>0</v>
      </c>
      <c r="BL286" s="18" t="s">
        <v>183</v>
      </c>
      <c r="BM286" s="185" t="s">
        <v>871</v>
      </c>
    </row>
    <row r="287" spans="1:65" s="2" customFormat="1" ht="14.45" customHeight="1">
      <c r="A287" s="35"/>
      <c r="B287" s="36"/>
      <c r="C287" s="174" t="s">
        <v>872</v>
      </c>
      <c r="D287" s="174" t="s">
        <v>129</v>
      </c>
      <c r="E287" s="175" t="s">
        <v>873</v>
      </c>
      <c r="F287" s="176" t="s">
        <v>874</v>
      </c>
      <c r="G287" s="177" t="s">
        <v>177</v>
      </c>
      <c r="H287" s="178">
        <v>10</v>
      </c>
      <c r="I287" s="179"/>
      <c r="J287" s="180">
        <f t="shared" si="80"/>
        <v>0</v>
      </c>
      <c r="K287" s="176" t="s">
        <v>20</v>
      </c>
      <c r="L287" s="40"/>
      <c r="M287" s="181" t="s">
        <v>20</v>
      </c>
      <c r="N287" s="182" t="s">
        <v>45</v>
      </c>
      <c r="O287" s="65"/>
      <c r="P287" s="183">
        <f t="shared" si="81"/>
        <v>0</v>
      </c>
      <c r="Q287" s="183">
        <v>0</v>
      </c>
      <c r="R287" s="183">
        <f t="shared" si="82"/>
        <v>0</v>
      </c>
      <c r="S287" s="183">
        <v>0</v>
      </c>
      <c r="T287" s="184">
        <f t="shared" si="8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183</v>
      </c>
      <c r="AT287" s="185" t="s">
        <v>129</v>
      </c>
      <c r="AU287" s="185" t="s">
        <v>83</v>
      </c>
      <c r="AY287" s="18" t="s">
        <v>127</v>
      </c>
      <c r="BE287" s="186">
        <f t="shared" si="84"/>
        <v>0</v>
      </c>
      <c r="BF287" s="186">
        <f t="shared" si="85"/>
        <v>0</v>
      </c>
      <c r="BG287" s="186">
        <f t="shared" si="86"/>
        <v>0</v>
      </c>
      <c r="BH287" s="186">
        <f t="shared" si="87"/>
        <v>0</v>
      </c>
      <c r="BI287" s="186">
        <f t="shared" si="88"/>
        <v>0</v>
      </c>
      <c r="BJ287" s="18" t="s">
        <v>22</v>
      </c>
      <c r="BK287" s="186">
        <f t="shared" si="89"/>
        <v>0</v>
      </c>
      <c r="BL287" s="18" t="s">
        <v>183</v>
      </c>
      <c r="BM287" s="185" t="s">
        <v>875</v>
      </c>
    </row>
    <row r="288" spans="1:65" s="2" customFormat="1" ht="14.45" customHeight="1">
      <c r="A288" s="35"/>
      <c r="B288" s="36"/>
      <c r="C288" s="174" t="s">
        <v>876</v>
      </c>
      <c r="D288" s="174" t="s">
        <v>129</v>
      </c>
      <c r="E288" s="175" t="s">
        <v>877</v>
      </c>
      <c r="F288" s="176" t="s">
        <v>243</v>
      </c>
      <c r="G288" s="177" t="s">
        <v>177</v>
      </c>
      <c r="H288" s="178">
        <v>10</v>
      </c>
      <c r="I288" s="179"/>
      <c r="J288" s="180">
        <f t="shared" si="80"/>
        <v>0</v>
      </c>
      <c r="K288" s="176" t="s">
        <v>20</v>
      </c>
      <c r="L288" s="40"/>
      <c r="M288" s="181" t="s">
        <v>20</v>
      </c>
      <c r="N288" s="182" t="s">
        <v>45</v>
      </c>
      <c r="O288" s="65"/>
      <c r="P288" s="183">
        <f t="shared" si="81"/>
        <v>0</v>
      </c>
      <c r="Q288" s="183">
        <v>0</v>
      </c>
      <c r="R288" s="183">
        <f t="shared" si="82"/>
        <v>0</v>
      </c>
      <c r="S288" s="183">
        <v>0</v>
      </c>
      <c r="T288" s="184">
        <f t="shared" si="8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183</v>
      </c>
      <c r="AT288" s="185" t="s">
        <v>129</v>
      </c>
      <c r="AU288" s="185" t="s">
        <v>83</v>
      </c>
      <c r="AY288" s="18" t="s">
        <v>127</v>
      </c>
      <c r="BE288" s="186">
        <f t="shared" si="84"/>
        <v>0</v>
      </c>
      <c r="BF288" s="186">
        <f t="shared" si="85"/>
        <v>0</v>
      </c>
      <c r="BG288" s="186">
        <f t="shared" si="86"/>
        <v>0</v>
      </c>
      <c r="BH288" s="186">
        <f t="shared" si="87"/>
        <v>0</v>
      </c>
      <c r="BI288" s="186">
        <f t="shared" si="88"/>
        <v>0</v>
      </c>
      <c r="BJ288" s="18" t="s">
        <v>22</v>
      </c>
      <c r="BK288" s="186">
        <f t="shared" si="89"/>
        <v>0</v>
      </c>
      <c r="BL288" s="18" t="s">
        <v>183</v>
      </c>
      <c r="BM288" s="185" t="s">
        <v>878</v>
      </c>
    </row>
    <row r="289" spans="1:65" s="2" customFormat="1" ht="24.2" customHeight="1">
      <c r="A289" s="35"/>
      <c r="B289" s="36"/>
      <c r="C289" s="214" t="s">
        <v>879</v>
      </c>
      <c r="D289" s="214" t="s">
        <v>162</v>
      </c>
      <c r="E289" s="215" t="s">
        <v>880</v>
      </c>
      <c r="F289" s="216" t="s">
        <v>881</v>
      </c>
      <c r="G289" s="217" t="s">
        <v>177</v>
      </c>
      <c r="H289" s="218">
        <v>28</v>
      </c>
      <c r="I289" s="219"/>
      <c r="J289" s="220">
        <f t="shared" si="80"/>
        <v>0</v>
      </c>
      <c r="K289" s="216" t="s">
        <v>367</v>
      </c>
      <c r="L289" s="221"/>
      <c r="M289" s="222" t="s">
        <v>20</v>
      </c>
      <c r="N289" s="223" t="s">
        <v>45</v>
      </c>
      <c r="O289" s="65"/>
      <c r="P289" s="183">
        <f t="shared" si="81"/>
        <v>0</v>
      </c>
      <c r="Q289" s="183">
        <v>0</v>
      </c>
      <c r="R289" s="183">
        <f t="shared" si="82"/>
        <v>0</v>
      </c>
      <c r="S289" s="183">
        <v>0</v>
      </c>
      <c r="T289" s="184">
        <f t="shared" si="8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83</v>
      </c>
      <c r="AT289" s="185" t="s">
        <v>162</v>
      </c>
      <c r="AU289" s="185" t="s">
        <v>83</v>
      </c>
      <c r="AY289" s="18" t="s">
        <v>127</v>
      </c>
      <c r="BE289" s="186">
        <f t="shared" si="84"/>
        <v>0</v>
      </c>
      <c r="BF289" s="186">
        <f t="shared" si="85"/>
        <v>0</v>
      </c>
      <c r="BG289" s="186">
        <f t="shared" si="86"/>
        <v>0</v>
      </c>
      <c r="BH289" s="186">
        <f t="shared" si="87"/>
        <v>0</v>
      </c>
      <c r="BI289" s="186">
        <f t="shared" si="88"/>
        <v>0</v>
      </c>
      <c r="BJ289" s="18" t="s">
        <v>22</v>
      </c>
      <c r="BK289" s="186">
        <f t="shared" si="89"/>
        <v>0</v>
      </c>
      <c r="BL289" s="18" t="s">
        <v>22</v>
      </c>
      <c r="BM289" s="185" t="s">
        <v>882</v>
      </c>
    </row>
    <row r="290" spans="1:65" s="2" customFormat="1" ht="24.2" customHeight="1">
      <c r="A290" s="35"/>
      <c r="B290" s="36"/>
      <c r="C290" s="174" t="s">
        <v>883</v>
      </c>
      <c r="D290" s="174" t="s">
        <v>129</v>
      </c>
      <c r="E290" s="175" t="s">
        <v>884</v>
      </c>
      <c r="F290" s="176" t="s">
        <v>885</v>
      </c>
      <c r="G290" s="177" t="s">
        <v>177</v>
      </c>
      <c r="H290" s="178">
        <v>20</v>
      </c>
      <c r="I290" s="179"/>
      <c r="J290" s="180">
        <f t="shared" si="80"/>
        <v>0</v>
      </c>
      <c r="K290" s="176" t="s">
        <v>367</v>
      </c>
      <c r="L290" s="40"/>
      <c r="M290" s="181" t="s">
        <v>20</v>
      </c>
      <c r="N290" s="182" t="s">
        <v>45</v>
      </c>
      <c r="O290" s="65"/>
      <c r="P290" s="183">
        <f t="shared" si="81"/>
        <v>0</v>
      </c>
      <c r="Q290" s="183">
        <v>0</v>
      </c>
      <c r="R290" s="183">
        <f t="shared" si="82"/>
        <v>0</v>
      </c>
      <c r="S290" s="183">
        <v>0</v>
      </c>
      <c r="T290" s="184">
        <f t="shared" si="8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22</v>
      </c>
      <c r="AT290" s="185" t="s">
        <v>129</v>
      </c>
      <c r="AU290" s="185" t="s">
        <v>83</v>
      </c>
      <c r="AY290" s="18" t="s">
        <v>127</v>
      </c>
      <c r="BE290" s="186">
        <f t="shared" si="84"/>
        <v>0</v>
      </c>
      <c r="BF290" s="186">
        <f t="shared" si="85"/>
        <v>0</v>
      </c>
      <c r="BG290" s="186">
        <f t="shared" si="86"/>
        <v>0</v>
      </c>
      <c r="BH290" s="186">
        <f t="shared" si="87"/>
        <v>0</v>
      </c>
      <c r="BI290" s="186">
        <f t="shared" si="88"/>
        <v>0</v>
      </c>
      <c r="BJ290" s="18" t="s">
        <v>22</v>
      </c>
      <c r="BK290" s="186">
        <f t="shared" si="89"/>
        <v>0</v>
      </c>
      <c r="BL290" s="18" t="s">
        <v>22</v>
      </c>
      <c r="BM290" s="185" t="s">
        <v>886</v>
      </c>
    </row>
    <row r="291" spans="1:65" s="2" customFormat="1" ht="24.2" customHeight="1">
      <c r="A291" s="35"/>
      <c r="B291" s="36"/>
      <c r="C291" s="174" t="s">
        <v>887</v>
      </c>
      <c r="D291" s="174" t="s">
        <v>129</v>
      </c>
      <c r="E291" s="175" t="s">
        <v>888</v>
      </c>
      <c r="F291" s="176" t="s">
        <v>889</v>
      </c>
      <c r="G291" s="177" t="s">
        <v>177</v>
      </c>
      <c r="H291" s="178">
        <v>8</v>
      </c>
      <c r="I291" s="179"/>
      <c r="J291" s="180">
        <f t="shared" si="80"/>
        <v>0</v>
      </c>
      <c r="K291" s="176" t="s">
        <v>367</v>
      </c>
      <c r="L291" s="40"/>
      <c r="M291" s="181" t="s">
        <v>20</v>
      </c>
      <c r="N291" s="182" t="s">
        <v>45</v>
      </c>
      <c r="O291" s="65"/>
      <c r="P291" s="183">
        <f t="shared" si="81"/>
        <v>0</v>
      </c>
      <c r="Q291" s="183">
        <v>0</v>
      </c>
      <c r="R291" s="183">
        <f t="shared" si="82"/>
        <v>0</v>
      </c>
      <c r="S291" s="183">
        <v>0</v>
      </c>
      <c r="T291" s="184">
        <f t="shared" si="8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22</v>
      </c>
      <c r="AT291" s="185" t="s">
        <v>129</v>
      </c>
      <c r="AU291" s="185" t="s">
        <v>83</v>
      </c>
      <c r="AY291" s="18" t="s">
        <v>127</v>
      </c>
      <c r="BE291" s="186">
        <f t="shared" si="84"/>
        <v>0</v>
      </c>
      <c r="BF291" s="186">
        <f t="shared" si="85"/>
        <v>0</v>
      </c>
      <c r="BG291" s="186">
        <f t="shared" si="86"/>
        <v>0</v>
      </c>
      <c r="BH291" s="186">
        <f t="shared" si="87"/>
        <v>0</v>
      </c>
      <c r="BI291" s="186">
        <f t="shared" si="88"/>
        <v>0</v>
      </c>
      <c r="BJ291" s="18" t="s">
        <v>22</v>
      </c>
      <c r="BK291" s="186">
        <f t="shared" si="89"/>
        <v>0</v>
      </c>
      <c r="BL291" s="18" t="s">
        <v>22</v>
      </c>
      <c r="BM291" s="185" t="s">
        <v>890</v>
      </c>
    </row>
    <row r="292" spans="1:65" s="2" customFormat="1" ht="24.2" customHeight="1">
      <c r="A292" s="35"/>
      <c r="B292" s="36"/>
      <c r="C292" s="174" t="s">
        <v>891</v>
      </c>
      <c r="D292" s="174" t="s">
        <v>129</v>
      </c>
      <c r="E292" s="175" t="s">
        <v>892</v>
      </c>
      <c r="F292" s="176" t="s">
        <v>893</v>
      </c>
      <c r="G292" s="177" t="s">
        <v>177</v>
      </c>
      <c r="H292" s="178">
        <v>9</v>
      </c>
      <c r="I292" s="179"/>
      <c r="J292" s="180">
        <f t="shared" si="80"/>
        <v>0</v>
      </c>
      <c r="K292" s="176" t="s">
        <v>367</v>
      </c>
      <c r="L292" s="40"/>
      <c r="M292" s="181" t="s">
        <v>20</v>
      </c>
      <c r="N292" s="182" t="s">
        <v>45</v>
      </c>
      <c r="O292" s="65"/>
      <c r="P292" s="183">
        <f t="shared" si="81"/>
        <v>0</v>
      </c>
      <c r="Q292" s="183">
        <v>0</v>
      </c>
      <c r="R292" s="183">
        <f t="shared" si="82"/>
        <v>0</v>
      </c>
      <c r="S292" s="183">
        <v>0</v>
      </c>
      <c r="T292" s="184">
        <f t="shared" si="8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22</v>
      </c>
      <c r="AT292" s="185" t="s">
        <v>129</v>
      </c>
      <c r="AU292" s="185" t="s">
        <v>83</v>
      </c>
      <c r="AY292" s="18" t="s">
        <v>127</v>
      </c>
      <c r="BE292" s="186">
        <f t="shared" si="84"/>
        <v>0</v>
      </c>
      <c r="BF292" s="186">
        <f t="shared" si="85"/>
        <v>0</v>
      </c>
      <c r="BG292" s="186">
        <f t="shared" si="86"/>
        <v>0</v>
      </c>
      <c r="BH292" s="186">
        <f t="shared" si="87"/>
        <v>0</v>
      </c>
      <c r="BI292" s="186">
        <f t="shared" si="88"/>
        <v>0</v>
      </c>
      <c r="BJ292" s="18" t="s">
        <v>22</v>
      </c>
      <c r="BK292" s="186">
        <f t="shared" si="89"/>
        <v>0</v>
      </c>
      <c r="BL292" s="18" t="s">
        <v>22</v>
      </c>
      <c r="BM292" s="185" t="s">
        <v>894</v>
      </c>
    </row>
    <row r="293" spans="1:65" s="2" customFormat="1" ht="37.9" customHeight="1">
      <c r="A293" s="35"/>
      <c r="B293" s="36"/>
      <c r="C293" s="174" t="s">
        <v>895</v>
      </c>
      <c r="D293" s="174" t="s">
        <v>129</v>
      </c>
      <c r="E293" s="175" t="s">
        <v>896</v>
      </c>
      <c r="F293" s="176" t="s">
        <v>897</v>
      </c>
      <c r="G293" s="177" t="s">
        <v>177</v>
      </c>
      <c r="H293" s="178">
        <v>1</v>
      </c>
      <c r="I293" s="179"/>
      <c r="J293" s="180">
        <f t="shared" si="80"/>
        <v>0</v>
      </c>
      <c r="K293" s="176" t="s">
        <v>367</v>
      </c>
      <c r="L293" s="40"/>
      <c r="M293" s="181" t="s">
        <v>20</v>
      </c>
      <c r="N293" s="182" t="s">
        <v>45</v>
      </c>
      <c r="O293" s="65"/>
      <c r="P293" s="183">
        <f t="shared" si="81"/>
        <v>0</v>
      </c>
      <c r="Q293" s="183">
        <v>0</v>
      </c>
      <c r="R293" s="183">
        <f t="shared" si="82"/>
        <v>0</v>
      </c>
      <c r="S293" s="183">
        <v>0</v>
      </c>
      <c r="T293" s="184">
        <f t="shared" si="8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22</v>
      </c>
      <c r="AT293" s="185" t="s">
        <v>129</v>
      </c>
      <c r="AU293" s="185" t="s">
        <v>83</v>
      </c>
      <c r="AY293" s="18" t="s">
        <v>127</v>
      </c>
      <c r="BE293" s="186">
        <f t="shared" si="84"/>
        <v>0</v>
      </c>
      <c r="BF293" s="186">
        <f t="shared" si="85"/>
        <v>0</v>
      </c>
      <c r="BG293" s="186">
        <f t="shared" si="86"/>
        <v>0</v>
      </c>
      <c r="BH293" s="186">
        <f t="shared" si="87"/>
        <v>0</v>
      </c>
      <c r="BI293" s="186">
        <f t="shared" si="88"/>
        <v>0</v>
      </c>
      <c r="BJ293" s="18" t="s">
        <v>22</v>
      </c>
      <c r="BK293" s="186">
        <f t="shared" si="89"/>
        <v>0</v>
      </c>
      <c r="BL293" s="18" t="s">
        <v>22</v>
      </c>
      <c r="BM293" s="185" t="s">
        <v>898</v>
      </c>
    </row>
    <row r="294" spans="1:65" s="2" customFormat="1" ht="24.95" customHeight="1">
      <c r="A294" s="35"/>
      <c r="B294" s="36"/>
      <c r="C294" s="214" t="s">
        <v>899</v>
      </c>
      <c r="D294" s="214" t="s">
        <v>162</v>
      </c>
      <c r="E294" s="215" t="s">
        <v>900</v>
      </c>
      <c r="F294" s="216" t="s">
        <v>901</v>
      </c>
      <c r="G294" s="217" t="s">
        <v>177</v>
      </c>
      <c r="H294" s="218">
        <v>1</v>
      </c>
      <c r="I294" s="219"/>
      <c r="J294" s="220">
        <f t="shared" si="80"/>
        <v>0</v>
      </c>
      <c r="K294" s="216" t="s">
        <v>367</v>
      </c>
      <c r="L294" s="221"/>
      <c r="M294" s="222" t="s">
        <v>20</v>
      </c>
      <c r="N294" s="223" t="s">
        <v>45</v>
      </c>
      <c r="O294" s="65"/>
      <c r="P294" s="183">
        <f t="shared" si="81"/>
        <v>0</v>
      </c>
      <c r="Q294" s="183">
        <v>0</v>
      </c>
      <c r="R294" s="183">
        <f t="shared" si="82"/>
        <v>0</v>
      </c>
      <c r="S294" s="183">
        <v>0</v>
      </c>
      <c r="T294" s="184">
        <f t="shared" si="8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83</v>
      </c>
      <c r="AT294" s="185" t="s">
        <v>162</v>
      </c>
      <c r="AU294" s="185" t="s">
        <v>83</v>
      </c>
      <c r="AY294" s="18" t="s">
        <v>127</v>
      </c>
      <c r="BE294" s="186">
        <f t="shared" si="84"/>
        <v>0</v>
      </c>
      <c r="BF294" s="186">
        <f t="shared" si="85"/>
        <v>0</v>
      </c>
      <c r="BG294" s="186">
        <f t="shared" si="86"/>
        <v>0</v>
      </c>
      <c r="BH294" s="186">
        <f t="shared" si="87"/>
        <v>0</v>
      </c>
      <c r="BI294" s="186">
        <f t="shared" si="88"/>
        <v>0</v>
      </c>
      <c r="BJ294" s="18" t="s">
        <v>22</v>
      </c>
      <c r="BK294" s="186">
        <f t="shared" si="89"/>
        <v>0</v>
      </c>
      <c r="BL294" s="18" t="s">
        <v>22</v>
      </c>
      <c r="BM294" s="185" t="s">
        <v>902</v>
      </c>
    </row>
    <row r="295" spans="1:65" s="2" customFormat="1" ht="24.2" customHeight="1">
      <c r="A295" s="35"/>
      <c r="B295" s="36"/>
      <c r="C295" s="214" t="s">
        <v>903</v>
      </c>
      <c r="D295" s="214" t="s">
        <v>162</v>
      </c>
      <c r="E295" s="215" t="s">
        <v>904</v>
      </c>
      <c r="F295" s="216" t="s">
        <v>905</v>
      </c>
      <c r="G295" s="217" t="s">
        <v>177</v>
      </c>
      <c r="H295" s="218">
        <v>1</v>
      </c>
      <c r="I295" s="219"/>
      <c r="J295" s="220">
        <f t="shared" si="80"/>
        <v>0</v>
      </c>
      <c r="K295" s="216" t="s">
        <v>367</v>
      </c>
      <c r="L295" s="221"/>
      <c r="M295" s="222" t="s">
        <v>20</v>
      </c>
      <c r="N295" s="223" t="s">
        <v>45</v>
      </c>
      <c r="O295" s="65"/>
      <c r="P295" s="183">
        <f t="shared" si="81"/>
        <v>0</v>
      </c>
      <c r="Q295" s="183">
        <v>0</v>
      </c>
      <c r="R295" s="183">
        <f t="shared" si="82"/>
        <v>0</v>
      </c>
      <c r="S295" s="183">
        <v>0</v>
      </c>
      <c r="T295" s="184">
        <f t="shared" si="8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83</v>
      </c>
      <c r="AT295" s="185" t="s">
        <v>162</v>
      </c>
      <c r="AU295" s="185" t="s">
        <v>83</v>
      </c>
      <c r="AY295" s="18" t="s">
        <v>127</v>
      </c>
      <c r="BE295" s="186">
        <f t="shared" si="84"/>
        <v>0</v>
      </c>
      <c r="BF295" s="186">
        <f t="shared" si="85"/>
        <v>0</v>
      </c>
      <c r="BG295" s="186">
        <f t="shared" si="86"/>
        <v>0</v>
      </c>
      <c r="BH295" s="186">
        <f t="shared" si="87"/>
        <v>0</v>
      </c>
      <c r="BI295" s="186">
        <f t="shared" si="88"/>
        <v>0</v>
      </c>
      <c r="BJ295" s="18" t="s">
        <v>22</v>
      </c>
      <c r="BK295" s="186">
        <f t="shared" si="89"/>
        <v>0</v>
      </c>
      <c r="BL295" s="18" t="s">
        <v>22</v>
      </c>
      <c r="BM295" s="185" t="s">
        <v>906</v>
      </c>
    </row>
    <row r="296" spans="1:65" s="2" customFormat="1" ht="49.15" customHeight="1">
      <c r="A296" s="35"/>
      <c r="B296" s="36"/>
      <c r="C296" s="174" t="s">
        <v>907</v>
      </c>
      <c r="D296" s="174" t="s">
        <v>129</v>
      </c>
      <c r="E296" s="175" t="s">
        <v>908</v>
      </c>
      <c r="F296" s="176" t="s">
        <v>909</v>
      </c>
      <c r="G296" s="177" t="s">
        <v>177</v>
      </c>
      <c r="H296" s="178">
        <v>2</v>
      </c>
      <c r="I296" s="179"/>
      <c r="J296" s="180">
        <f t="shared" si="80"/>
        <v>0</v>
      </c>
      <c r="K296" s="176" t="s">
        <v>367</v>
      </c>
      <c r="L296" s="40"/>
      <c r="M296" s="181" t="s">
        <v>20</v>
      </c>
      <c r="N296" s="182" t="s">
        <v>45</v>
      </c>
      <c r="O296" s="65"/>
      <c r="P296" s="183">
        <f t="shared" si="81"/>
        <v>0</v>
      </c>
      <c r="Q296" s="183">
        <v>0</v>
      </c>
      <c r="R296" s="183">
        <f t="shared" si="82"/>
        <v>0</v>
      </c>
      <c r="S296" s="183">
        <v>0</v>
      </c>
      <c r="T296" s="184">
        <f t="shared" si="8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5" t="s">
        <v>22</v>
      </c>
      <c r="AT296" s="185" t="s">
        <v>129</v>
      </c>
      <c r="AU296" s="185" t="s">
        <v>83</v>
      </c>
      <c r="AY296" s="18" t="s">
        <v>127</v>
      </c>
      <c r="BE296" s="186">
        <f t="shared" si="84"/>
        <v>0</v>
      </c>
      <c r="BF296" s="186">
        <f t="shared" si="85"/>
        <v>0</v>
      </c>
      <c r="BG296" s="186">
        <f t="shared" si="86"/>
        <v>0</v>
      </c>
      <c r="BH296" s="186">
        <f t="shared" si="87"/>
        <v>0</v>
      </c>
      <c r="BI296" s="186">
        <f t="shared" si="88"/>
        <v>0</v>
      </c>
      <c r="BJ296" s="18" t="s">
        <v>22</v>
      </c>
      <c r="BK296" s="186">
        <f t="shared" si="89"/>
        <v>0</v>
      </c>
      <c r="BL296" s="18" t="s">
        <v>22</v>
      </c>
      <c r="BM296" s="185" t="s">
        <v>910</v>
      </c>
    </row>
    <row r="297" spans="1:65" s="2" customFormat="1" ht="24.2" customHeight="1">
      <c r="A297" s="35"/>
      <c r="B297" s="36"/>
      <c r="C297" s="174" t="s">
        <v>911</v>
      </c>
      <c r="D297" s="174" t="s">
        <v>129</v>
      </c>
      <c r="E297" s="175" t="s">
        <v>912</v>
      </c>
      <c r="F297" s="176" t="s">
        <v>913</v>
      </c>
      <c r="G297" s="177" t="s">
        <v>177</v>
      </c>
      <c r="H297" s="178">
        <v>2</v>
      </c>
      <c r="I297" s="179"/>
      <c r="J297" s="180">
        <f t="shared" si="80"/>
        <v>0</v>
      </c>
      <c r="K297" s="176" t="s">
        <v>367</v>
      </c>
      <c r="L297" s="40"/>
      <c r="M297" s="181" t="s">
        <v>20</v>
      </c>
      <c r="N297" s="182" t="s">
        <v>45</v>
      </c>
      <c r="O297" s="65"/>
      <c r="P297" s="183">
        <f t="shared" si="81"/>
        <v>0</v>
      </c>
      <c r="Q297" s="183">
        <v>0</v>
      </c>
      <c r="R297" s="183">
        <f t="shared" si="82"/>
        <v>0</v>
      </c>
      <c r="S297" s="183">
        <v>0</v>
      </c>
      <c r="T297" s="184">
        <f t="shared" si="8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22</v>
      </c>
      <c r="AT297" s="185" t="s">
        <v>129</v>
      </c>
      <c r="AU297" s="185" t="s">
        <v>83</v>
      </c>
      <c r="AY297" s="18" t="s">
        <v>127</v>
      </c>
      <c r="BE297" s="186">
        <f t="shared" si="84"/>
        <v>0</v>
      </c>
      <c r="BF297" s="186">
        <f t="shared" si="85"/>
        <v>0</v>
      </c>
      <c r="BG297" s="186">
        <f t="shared" si="86"/>
        <v>0</v>
      </c>
      <c r="BH297" s="186">
        <f t="shared" si="87"/>
        <v>0</v>
      </c>
      <c r="BI297" s="186">
        <f t="shared" si="88"/>
        <v>0</v>
      </c>
      <c r="BJ297" s="18" t="s">
        <v>22</v>
      </c>
      <c r="BK297" s="186">
        <f t="shared" si="89"/>
        <v>0</v>
      </c>
      <c r="BL297" s="18" t="s">
        <v>22</v>
      </c>
      <c r="BM297" s="185" t="s">
        <v>914</v>
      </c>
    </row>
    <row r="298" spans="1:65" s="12" customFormat="1" ht="22.9" customHeight="1">
      <c r="B298" s="158"/>
      <c r="C298" s="159"/>
      <c r="D298" s="160" t="s">
        <v>73</v>
      </c>
      <c r="E298" s="172" t="s">
        <v>915</v>
      </c>
      <c r="F298" s="172" t="s">
        <v>916</v>
      </c>
      <c r="G298" s="159"/>
      <c r="H298" s="159"/>
      <c r="I298" s="162"/>
      <c r="J298" s="173">
        <f>BK298</f>
        <v>0</v>
      </c>
      <c r="K298" s="159"/>
      <c r="L298" s="164"/>
      <c r="M298" s="165"/>
      <c r="N298" s="166"/>
      <c r="O298" s="166"/>
      <c r="P298" s="167">
        <f>SUM(P299:P316)</f>
        <v>0</v>
      </c>
      <c r="Q298" s="166"/>
      <c r="R298" s="167">
        <f>SUM(R299:R316)</f>
        <v>0</v>
      </c>
      <c r="S298" s="166"/>
      <c r="T298" s="168">
        <f>SUM(T299:T316)</f>
        <v>0</v>
      </c>
      <c r="AR298" s="169" t="s">
        <v>145</v>
      </c>
      <c r="AT298" s="170" t="s">
        <v>73</v>
      </c>
      <c r="AU298" s="170" t="s">
        <v>22</v>
      </c>
      <c r="AY298" s="169" t="s">
        <v>127</v>
      </c>
      <c r="BK298" s="171">
        <f>SUM(BK299:BK316)</f>
        <v>0</v>
      </c>
    </row>
    <row r="299" spans="1:65" s="2" customFormat="1" ht="24.2" customHeight="1">
      <c r="A299" s="35"/>
      <c r="B299" s="36"/>
      <c r="C299" s="174" t="s">
        <v>917</v>
      </c>
      <c r="D299" s="174" t="s">
        <v>129</v>
      </c>
      <c r="E299" s="175" t="s">
        <v>918</v>
      </c>
      <c r="F299" s="176" t="s">
        <v>919</v>
      </c>
      <c r="G299" s="177" t="s">
        <v>920</v>
      </c>
      <c r="H299" s="178">
        <v>24</v>
      </c>
      <c r="I299" s="179"/>
      <c r="J299" s="180">
        <f t="shared" ref="J299:J310" si="90">ROUND(I299*H299,2)</f>
        <v>0</v>
      </c>
      <c r="K299" s="176" t="s">
        <v>133</v>
      </c>
      <c r="L299" s="40"/>
      <c r="M299" s="181" t="s">
        <v>20</v>
      </c>
      <c r="N299" s="182" t="s">
        <v>45</v>
      </c>
      <c r="O299" s="65"/>
      <c r="P299" s="183">
        <f t="shared" ref="P299:P310" si="91">O299*H299</f>
        <v>0</v>
      </c>
      <c r="Q299" s="183">
        <v>0</v>
      </c>
      <c r="R299" s="183">
        <f t="shared" ref="R299:R310" si="92">Q299*H299</f>
        <v>0</v>
      </c>
      <c r="S299" s="183">
        <v>0</v>
      </c>
      <c r="T299" s="184">
        <f t="shared" ref="T299:T310" si="93"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22</v>
      </c>
      <c r="AT299" s="185" t="s">
        <v>129</v>
      </c>
      <c r="AU299" s="185" t="s">
        <v>83</v>
      </c>
      <c r="AY299" s="18" t="s">
        <v>127</v>
      </c>
      <c r="BE299" s="186">
        <f t="shared" ref="BE299:BE310" si="94">IF(N299="základní",J299,0)</f>
        <v>0</v>
      </c>
      <c r="BF299" s="186">
        <f t="shared" ref="BF299:BF310" si="95">IF(N299="snížená",J299,0)</f>
        <v>0</v>
      </c>
      <c r="BG299" s="186">
        <f t="shared" ref="BG299:BG310" si="96">IF(N299="zákl. přenesená",J299,0)</f>
        <v>0</v>
      </c>
      <c r="BH299" s="186">
        <f t="shared" ref="BH299:BH310" si="97">IF(N299="sníž. přenesená",J299,0)</f>
        <v>0</v>
      </c>
      <c r="BI299" s="186">
        <f t="shared" ref="BI299:BI310" si="98">IF(N299="nulová",J299,0)</f>
        <v>0</v>
      </c>
      <c r="BJ299" s="18" t="s">
        <v>22</v>
      </c>
      <c r="BK299" s="186">
        <f t="shared" ref="BK299:BK310" si="99">ROUND(I299*H299,2)</f>
        <v>0</v>
      </c>
      <c r="BL299" s="18" t="s">
        <v>22</v>
      </c>
      <c r="BM299" s="185" t="s">
        <v>921</v>
      </c>
    </row>
    <row r="300" spans="1:65" s="2" customFormat="1" ht="14.45" customHeight="1">
      <c r="A300" s="35"/>
      <c r="B300" s="36"/>
      <c r="C300" s="174" t="s">
        <v>922</v>
      </c>
      <c r="D300" s="174" t="s">
        <v>129</v>
      </c>
      <c r="E300" s="175" t="s">
        <v>923</v>
      </c>
      <c r="F300" s="176" t="s">
        <v>924</v>
      </c>
      <c r="G300" s="177" t="s">
        <v>920</v>
      </c>
      <c r="H300" s="178">
        <v>40</v>
      </c>
      <c r="I300" s="179"/>
      <c r="J300" s="180">
        <f t="shared" si="90"/>
        <v>0</v>
      </c>
      <c r="K300" s="176" t="s">
        <v>133</v>
      </c>
      <c r="L300" s="40"/>
      <c r="M300" s="181" t="s">
        <v>20</v>
      </c>
      <c r="N300" s="182" t="s">
        <v>45</v>
      </c>
      <c r="O300" s="65"/>
      <c r="P300" s="183">
        <f t="shared" si="91"/>
        <v>0</v>
      </c>
      <c r="Q300" s="183">
        <v>0</v>
      </c>
      <c r="R300" s="183">
        <f t="shared" si="92"/>
        <v>0</v>
      </c>
      <c r="S300" s="183">
        <v>0</v>
      </c>
      <c r="T300" s="184">
        <f t="shared" si="9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5" t="s">
        <v>22</v>
      </c>
      <c r="AT300" s="185" t="s">
        <v>129</v>
      </c>
      <c r="AU300" s="185" t="s">
        <v>83</v>
      </c>
      <c r="AY300" s="18" t="s">
        <v>127</v>
      </c>
      <c r="BE300" s="186">
        <f t="shared" si="94"/>
        <v>0</v>
      </c>
      <c r="BF300" s="186">
        <f t="shared" si="95"/>
        <v>0</v>
      </c>
      <c r="BG300" s="186">
        <f t="shared" si="96"/>
        <v>0</v>
      </c>
      <c r="BH300" s="186">
        <f t="shared" si="97"/>
        <v>0</v>
      </c>
      <c r="BI300" s="186">
        <f t="shared" si="98"/>
        <v>0</v>
      </c>
      <c r="BJ300" s="18" t="s">
        <v>22</v>
      </c>
      <c r="BK300" s="186">
        <f t="shared" si="99"/>
        <v>0</v>
      </c>
      <c r="BL300" s="18" t="s">
        <v>22</v>
      </c>
      <c r="BM300" s="185" t="s">
        <v>925</v>
      </c>
    </row>
    <row r="301" spans="1:65" s="2" customFormat="1" ht="24.2" customHeight="1">
      <c r="A301" s="35"/>
      <c r="B301" s="36"/>
      <c r="C301" s="174" t="s">
        <v>926</v>
      </c>
      <c r="D301" s="174" t="s">
        <v>129</v>
      </c>
      <c r="E301" s="175" t="s">
        <v>927</v>
      </c>
      <c r="F301" s="176" t="s">
        <v>928</v>
      </c>
      <c r="G301" s="177" t="s">
        <v>920</v>
      </c>
      <c r="H301" s="178">
        <v>40</v>
      </c>
      <c r="I301" s="179"/>
      <c r="J301" s="180">
        <f t="shared" si="90"/>
        <v>0</v>
      </c>
      <c r="K301" s="176" t="s">
        <v>133</v>
      </c>
      <c r="L301" s="40"/>
      <c r="M301" s="181" t="s">
        <v>20</v>
      </c>
      <c r="N301" s="182" t="s">
        <v>45</v>
      </c>
      <c r="O301" s="65"/>
      <c r="P301" s="183">
        <f t="shared" si="91"/>
        <v>0</v>
      </c>
      <c r="Q301" s="183">
        <v>0</v>
      </c>
      <c r="R301" s="183">
        <f t="shared" si="92"/>
        <v>0</v>
      </c>
      <c r="S301" s="183">
        <v>0</v>
      </c>
      <c r="T301" s="184">
        <f t="shared" si="9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22</v>
      </c>
      <c r="AT301" s="185" t="s">
        <v>129</v>
      </c>
      <c r="AU301" s="185" t="s">
        <v>83</v>
      </c>
      <c r="AY301" s="18" t="s">
        <v>127</v>
      </c>
      <c r="BE301" s="186">
        <f t="shared" si="94"/>
        <v>0</v>
      </c>
      <c r="BF301" s="186">
        <f t="shared" si="95"/>
        <v>0</v>
      </c>
      <c r="BG301" s="186">
        <f t="shared" si="96"/>
        <v>0</v>
      </c>
      <c r="BH301" s="186">
        <f t="shared" si="97"/>
        <v>0</v>
      </c>
      <c r="BI301" s="186">
        <f t="shared" si="98"/>
        <v>0</v>
      </c>
      <c r="BJ301" s="18" t="s">
        <v>22</v>
      </c>
      <c r="BK301" s="186">
        <f t="shared" si="99"/>
        <v>0</v>
      </c>
      <c r="BL301" s="18" t="s">
        <v>22</v>
      </c>
      <c r="BM301" s="185" t="s">
        <v>929</v>
      </c>
    </row>
    <row r="302" spans="1:65" s="2" customFormat="1" ht="24.2" customHeight="1">
      <c r="A302" s="35"/>
      <c r="B302" s="36"/>
      <c r="C302" s="174" t="s">
        <v>930</v>
      </c>
      <c r="D302" s="174" t="s">
        <v>129</v>
      </c>
      <c r="E302" s="175" t="s">
        <v>931</v>
      </c>
      <c r="F302" s="176" t="s">
        <v>932</v>
      </c>
      <c r="G302" s="177" t="s">
        <v>177</v>
      </c>
      <c r="H302" s="178">
        <v>10</v>
      </c>
      <c r="I302" s="179"/>
      <c r="J302" s="180">
        <f t="shared" si="90"/>
        <v>0</v>
      </c>
      <c r="K302" s="176" t="s">
        <v>133</v>
      </c>
      <c r="L302" s="40"/>
      <c r="M302" s="181" t="s">
        <v>20</v>
      </c>
      <c r="N302" s="182" t="s">
        <v>45</v>
      </c>
      <c r="O302" s="65"/>
      <c r="P302" s="183">
        <f t="shared" si="91"/>
        <v>0</v>
      </c>
      <c r="Q302" s="183">
        <v>0</v>
      </c>
      <c r="R302" s="183">
        <f t="shared" si="92"/>
        <v>0</v>
      </c>
      <c r="S302" s="183">
        <v>0</v>
      </c>
      <c r="T302" s="184">
        <f t="shared" si="9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22</v>
      </c>
      <c r="AT302" s="185" t="s">
        <v>129</v>
      </c>
      <c r="AU302" s="185" t="s">
        <v>83</v>
      </c>
      <c r="AY302" s="18" t="s">
        <v>127</v>
      </c>
      <c r="BE302" s="186">
        <f t="shared" si="94"/>
        <v>0</v>
      </c>
      <c r="BF302" s="186">
        <f t="shared" si="95"/>
        <v>0</v>
      </c>
      <c r="BG302" s="186">
        <f t="shared" si="96"/>
        <v>0</v>
      </c>
      <c r="BH302" s="186">
        <f t="shared" si="97"/>
        <v>0</v>
      </c>
      <c r="BI302" s="186">
        <f t="shared" si="98"/>
        <v>0</v>
      </c>
      <c r="BJ302" s="18" t="s">
        <v>22</v>
      </c>
      <c r="BK302" s="186">
        <f t="shared" si="99"/>
        <v>0</v>
      </c>
      <c r="BL302" s="18" t="s">
        <v>22</v>
      </c>
      <c r="BM302" s="185" t="s">
        <v>933</v>
      </c>
    </row>
    <row r="303" spans="1:65" s="2" customFormat="1" ht="62.65" customHeight="1">
      <c r="A303" s="35"/>
      <c r="B303" s="36"/>
      <c r="C303" s="174" t="s">
        <v>934</v>
      </c>
      <c r="D303" s="174" t="s">
        <v>129</v>
      </c>
      <c r="E303" s="175" t="s">
        <v>935</v>
      </c>
      <c r="F303" s="176" t="s">
        <v>936</v>
      </c>
      <c r="G303" s="177" t="s">
        <v>177</v>
      </c>
      <c r="H303" s="178">
        <v>10</v>
      </c>
      <c r="I303" s="179"/>
      <c r="J303" s="180">
        <f t="shared" si="90"/>
        <v>0</v>
      </c>
      <c r="K303" s="176" t="s">
        <v>133</v>
      </c>
      <c r="L303" s="40"/>
      <c r="M303" s="181" t="s">
        <v>20</v>
      </c>
      <c r="N303" s="182" t="s">
        <v>45</v>
      </c>
      <c r="O303" s="65"/>
      <c r="P303" s="183">
        <f t="shared" si="91"/>
        <v>0</v>
      </c>
      <c r="Q303" s="183">
        <v>0</v>
      </c>
      <c r="R303" s="183">
        <f t="shared" si="92"/>
        <v>0</v>
      </c>
      <c r="S303" s="183">
        <v>0</v>
      </c>
      <c r="T303" s="184">
        <f t="shared" si="9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22</v>
      </c>
      <c r="AT303" s="185" t="s">
        <v>129</v>
      </c>
      <c r="AU303" s="185" t="s">
        <v>83</v>
      </c>
      <c r="AY303" s="18" t="s">
        <v>127</v>
      </c>
      <c r="BE303" s="186">
        <f t="shared" si="94"/>
        <v>0</v>
      </c>
      <c r="BF303" s="186">
        <f t="shared" si="95"/>
        <v>0</v>
      </c>
      <c r="BG303" s="186">
        <f t="shared" si="96"/>
        <v>0</v>
      </c>
      <c r="BH303" s="186">
        <f t="shared" si="97"/>
        <v>0</v>
      </c>
      <c r="BI303" s="186">
        <f t="shared" si="98"/>
        <v>0</v>
      </c>
      <c r="BJ303" s="18" t="s">
        <v>22</v>
      </c>
      <c r="BK303" s="186">
        <f t="shared" si="99"/>
        <v>0</v>
      </c>
      <c r="BL303" s="18" t="s">
        <v>22</v>
      </c>
      <c r="BM303" s="185" t="s">
        <v>937</v>
      </c>
    </row>
    <row r="304" spans="1:65" s="2" customFormat="1" ht="49.15" customHeight="1">
      <c r="A304" s="35"/>
      <c r="B304" s="36"/>
      <c r="C304" s="174" t="s">
        <v>938</v>
      </c>
      <c r="D304" s="174" t="s">
        <v>129</v>
      </c>
      <c r="E304" s="175" t="s">
        <v>939</v>
      </c>
      <c r="F304" s="176" t="s">
        <v>940</v>
      </c>
      <c r="G304" s="177" t="s">
        <v>177</v>
      </c>
      <c r="H304" s="178">
        <v>8</v>
      </c>
      <c r="I304" s="179"/>
      <c r="J304" s="180">
        <f t="shared" si="90"/>
        <v>0</v>
      </c>
      <c r="K304" s="176" t="s">
        <v>133</v>
      </c>
      <c r="L304" s="40"/>
      <c r="M304" s="181" t="s">
        <v>20</v>
      </c>
      <c r="N304" s="182" t="s">
        <v>45</v>
      </c>
      <c r="O304" s="65"/>
      <c r="P304" s="183">
        <f t="shared" si="91"/>
        <v>0</v>
      </c>
      <c r="Q304" s="183">
        <v>0</v>
      </c>
      <c r="R304" s="183">
        <f t="shared" si="92"/>
        <v>0</v>
      </c>
      <c r="S304" s="183">
        <v>0</v>
      </c>
      <c r="T304" s="184">
        <f t="shared" si="9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22</v>
      </c>
      <c r="AT304" s="185" t="s">
        <v>129</v>
      </c>
      <c r="AU304" s="185" t="s">
        <v>83</v>
      </c>
      <c r="AY304" s="18" t="s">
        <v>127</v>
      </c>
      <c r="BE304" s="186">
        <f t="shared" si="94"/>
        <v>0</v>
      </c>
      <c r="BF304" s="186">
        <f t="shared" si="95"/>
        <v>0</v>
      </c>
      <c r="BG304" s="186">
        <f t="shared" si="96"/>
        <v>0</v>
      </c>
      <c r="BH304" s="186">
        <f t="shared" si="97"/>
        <v>0</v>
      </c>
      <c r="BI304" s="186">
        <f t="shared" si="98"/>
        <v>0</v>
      </c>
      <c r="BJ304" s="18" t="s">
        <v>22</v>
      </c>
      <c r="BK304" s="186">
        <f t="shared" si="99"/>
        <v>0</v>
      </c>
      <c r="BL304" s="18" t="s">
        <v>22</v>
      </c>
      <c r="BM304" s="185" t="s">
        <v>941</v>
      </c>
    </row>
    <row r="305" spans="1:65" s="2" customFormat="1" ht="37.9" customHeight="1">
      <c r="A305" s="35"/>
      <c r="B305" s="36"/>
      <c r="C305" s="174" t="s">
        <v>942</v>
      </c>
      <c r="D305" s="174" t="s">
        <v>129</v>
      </c>
      <c r="E305" s="175" t="s">
        <v>943</v>
      </c>
      <c r="F305" s="176" t="s">
        <v>944</v>
      </c>
      <c r="G305" s="177" t="s">
        <v>177</v>
      </c>
      <c r="H305" s="178">
        <v>14</v>
      </c>
      <c r="I305" s="179"/>
      <c r="J305" s="180">
        <f t="shared" si="90"/>
        <v>0</v>
      </c>
      <c r="K305" s="176" t="s">
        <v>367</v>
      </c>
      <c r="L305" s="40"/>
      <c r="M305" s="181" t="s">
        <v>20</v>
      </c>
      <c r="N305" s="182" t="s">
        <v>45</v>
      </c>
      <c r="O305" s="65"/>
      <c r="P305" s="183">
        <f t="shared" si="91"/>
        <v>0</v>
      </c>
      <c r="Q305" s="183">
        <v>0</v>
      </c>
      <c r="R305" s="183">
        <f t="shared" si="92"/>
        <v>0</v>
      </c>
      <c r="S305" s="183">
        <v>0</v>
      </c>
      <c r="T305" s="184">
        <f t="shared" si="9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5" t="s">
        <v>22</v>
      </c>
      <c r="AT305" s="185" t="s">
        <v>129</v>
      </c>
      <c r="AU305" s="185" t="s">
        <v>83</v>
      </c>
      <c r="AY305" s="18" t="s">
        <v>127</v>
      </c>
      <c r="BE305" s="186">
        <f t="shared" si="94"/>
        <v>0</v>
      </c>
      <c r="BF305" s="186">
        <f t="shared" si="95"/>
        <v>0</v>
      </c>
      <c r="BG305" s="186">
        <f t="shared" si="96"/>
        <v>0</v>
      </c>
      <c r="BH305" s="186">
        <f t="shared" si="97"/>
        <v>0</v>
      </c>
      <c r="BI305" s="186">
        <f t="shared" si="98"/>
        <v>0</v>
      </c>
      <c r="BJ305" s="18" t="s">
        <v>22</v>
      </c>
      <c r="BK305" s="186">
        <f t="shared" si="99"/>
        <v>0</v>
      </c>
      <c r="BL305" s="18" t="s">
        <v>22</v>
      </c>
      <c r="BM305" s="185" t="s">
        <v>945</v>
      </c>
    </row>
    <row r="306" spans="1:65" s="2" customFormat="1" ht="37.9" customHeight="1">
      <c r="A306" s="35"/>
      <c r="B306" s="36"/>
      <c r="C306" s="174" t="s">
        <v>946</v>
      </c>
      <c r="D306" s="174" t="s">
        <v>129</v>
      </c>
      <c r="E306" s="175" t="s">
        <v>947</v>
      </c>
      <c r="F306" s="176" t="s">
        <v>948</v>
      </c>
      <c r="G306" s="177" t="s">
        <v>177</v>
      </c>
      <c r="H306" s="178">
        <v>9</v>
      </c>
      <c r="I306" s="179"/>
      <c r="J306" s="180">
        <f t="shared" si="90"/>
        <v>0</v>
      </c>
      <c r="K306" s="176" t="s">
        <v>367</v>
      </c>
      <c r="L306" s="40"/>
      <c r="M306" s="181" t="s">
        <v>20</v>
      </c>
      <c r="N306" s="182" t="s">
        <v>45</v>
      </c>
      <c r="O306" s="65"/>
      <c r="P306" s="183">
        <f t="shared" si="91"/>
        <v>0</v>
      </c>
      <c r="Q306" s="183">
        <v>0</v>
      </c>
      <c r="R306" s="183">
        <f t="shared" si="92"/>
        <v>0</v>
      </c>
      <c r="S306" s="183">
        <v>0</v>
      </c>
      <c r="T306" s="184">
        <f t="shared" si="9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22</v>
      </c>
      <c r="AT306" s="185" t="s">
        <v>129</v>
      </c>
      <c r="AU306" s="185" t="s">
        <v>83</v>
      </c>
      <c r="AY306" s="18" t="s">
        <v>127</v>
      </c>
      <c r="BE306" s="186">
        <f t="shared" si="94"/>
        <v>0</v>
      </c>
      <c r="BF306" s="186">
        <f t="shared" si="95"/>
        <v>0</v>
      </c>
      <c r="BG306" s="186">
        <f t="shared" si="96"/>
        <v>0</v>
      </c>
      <c r="BH306" s="186">
        <f t="shared" si="97"/>
        <v>0</v>
      </c>
      <c r="BI306" s="186">
        <f t="shared" si="98"/>
        <v>0</v>
      </c>
      <c r="BJ306" s="18" t="s">
        <v>22</v>
      </c>
      <c r="BK306" s="186">
        <f t="shared" si="99"/>
        <v>0</v>
      </c>
      <c r="BL306" s="18" t="s">
        <v>22</v>
      </c>
      <c r="BM306" s="185" t="s">
        <v>949</v>
      </c>
    </row>
    <row r="307" spans="1:65" s="2" customFormat="1" ht="62.65" customHeight="1">
      <c r="A307" s="35"/>
      <c r="B307" s="36"/>
      <c r="C307" s="174" t="s">
        <v>950</v>
      </c>
      <c r="D307" s="174" t="s">
        <v>129</v>
      </c>
      <c r="E307" s="175" t="s">
        <v>951</v>
      </c>
      <c r="F307" s="176" t="s">
        <v>952</v>
      </c>
      <c r="G307" s="177" t="s">
        <v>177</v>
      </c>
      <c r="H307" s="178">
        <v>10</v>
      </c>
      <c r="I307" s="179"/>
      <c r="J307" s="180">
        <f t="shared" si="90"/>
        <v>0</v>
      </c>
      <c r="K307" s="176" t="s">
        <v>133</v>
      </c>
      <c r="L307" s="40"/>
      <c r="M307" s="181" t="s">
        <v>20</v>
      </c>
      <c r="N307" s="182" t="s">
        <v>45</v>
      </c>
      <c r="O307" s="65"/>
      <c r="P307" s="183">
        <f t="shared" si="91"/>
        <v>0</v>
      </c>
      <c r="Q307" s="183">
        <v>0</v>
      </c>
      <c r="R307" s="183">
        <f t="shared" si="92"/>
        <v>0</v>
      </c>
      <c r="S307" s="183">
        <v>0</v>
      </c>
      <c r="T307" s="184">
        <f t="shared" si="9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22</v>
      </c>
      <c r="AT307" s="185" t="s">
        <v>129</v>
      </c>
      <c r="AU307" s="185" t="s">
        <v>83</v>
      </c>
      <c r="AY307" s="18" t="s">
        <v>127</v>
      </c>
      <c r="BE307" s="186">
        <f t="shared" si="94"/>
        <v>0</v>
      </c>
      <c r="BF307" s="186">
        <f t="shared" si="95"/>
        <v>0</v>
      </c>
      <c r="BG307" s="186">
        <f t="shared" si="96"/>
        <v>0</v>
      </c>
      <c r="BH307" s="186">
        <f t="shared" si="97"/>
        <v>0</v>
      </c>
      <c r="BI307" s="186">
        <f t="shared" si="98"/>
        <v>0</v>
      </c>
      <c r="BJ307" s="18" t="s">
        <v>22</v>
      </c>
      <c r="BK307" s="186">
        <f t="shared" si="99"/>
        <v>0</v>
      </c>
      <c r="BL307" s="18" t="s">
        <v>22</v>
      </c>
      <c r="BM307" s="185" t="s">
        <v>953</v>
      </c>
    </row>
    <row r="308" spans="1:65" s="2" customFormat="1" ht="49.15" customHeight="1">
      <c r="A308" s="35"/>
      <c r="B308" s="36"/>
      <c r="C308" s="174" t="s">
        <v>954</v>
      </c>
      <c r="D308" s="174" t="s">
        <v>129</v>
      </c>
      <c r="E308" s="175" t="s">
        <v>955</v>
      </c>
      <c r="F308" s="176" t="s">
        <v>956</v>
      </c>
      <c r="G308" s="177" t="s">
        <v>177</v>
      </c>
      <c r="H308" s="178">
        <v>1</v>
      </c>
      <c r="I308" s="179"/>
      <c r="J308" s="180">
        <f t="shared" si="90"/>
        <v>0</v>
      </c>
      <c r="K308" s="176" t="s">
        <v>133</v>
      </c>
      <c r="L308" s="40"/>
      <c r="M308" s="181" t="s">
        <v>20</v>
      </c>
      <c r="N308" s="182" t="s">
        <v>45</v>
      </c>
      <c r="O308" s="65"/>
      <c r="P308" s="183">
        <f t="shared" si="91"/>
        <v>0</v>
      </c>
      <c r="Q308" s="183">
        <v>0</v>
      </c>
      <c r="R308" s="183">
        <f t="shared" si="92"/>
        <v>0</v>
      </c>
      <c r="S308" s="183">
        <v>0</v>
      </c>
      <c r="T308" s="184">
        <f t="shared" si="9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22</v>
      </c>
      <c r="AT308" s="185" t="s">
        <v>129</v>
      </c>
      <c r="AU308" s="185" t="s">
        <v>83</v>
      </c>
      <c r="AY308" s="18" t="s">
        <v>127</v>
      </c>
      <c r="BE308" s="186">
        <f t="shared" si="94"/>
        <v>0</v>
      </c>
      <c r="BF308" s="186">
        <f t="shared" si="95"/>
        <v>0</v>
      </c>
      <c r="BG308" s="186">
        <f t="shared" si="96"/>
        <v>0</v>
      </c>
      <c r="BH308" s="186">
        <f t="shared" si="97"/>
        <v>0</v>
      </c>
      <c r="BI308" s="186">
        <f t="shared" si="98"/>
        <v>0</v>
      </c>
      <c r="BJ308" s="18" t="s">
        <v>22</v>
      </c>
      <c r="BK308" s="186">
        <f t="shared" si="99"/>
        <v>0</v>
      </c>
      <c r="BL308" s="18" t="s">
        <v>22</v>
      </c>
      <c r="BM308" s="185" t="s">
        <v>957</v>
      </c>
    </row>
    <row r="309" spans="1:65" s="2" customFormat="1" ht="24.2" customHeight="1">
      <c r="A309" s="35"/>
      <c r="B309" s="36"/>
      <c r="C309" s="174" t="s">
        <v>958</v>
      </c>
      <c r="D309" s="174" t="s">
        <v>129</v>
      </c>
      <c r="E309" s="175" t="s">
        <v>959</v>
      </c>
      <c r="F309" s="176" t="s">
        <v>960</v>
      </c>
      <c r="G309" s="177" t="s">
        <v>177</v>
      </c>
      <c r="H309" s="178">
        <v>1</v>
      </c>
      <c r="I309" s="179"/>
      <c r="J309" s="180">
        <f t="shared" si="90"/>
        <v>0</v>
      </c>
      <c r="K309" s="176" t="s">
        <v>133</v>
      </c>
      <c r="L309" s="40"/>
      <c r="M309" s="181" t="s">
        <v>20</v>
      </c>
      <c r="N309" s="182" t="s">
        <v>45</v>
      </c>
      <c r="O309" s="65"/>
      <c r="P309" s="183">
        <f t="shared" si="91"/>
        <v>0</v>
      </c>
      <c r="Q309" s="183">
        <v>0</v>
      </c>
      <c r="R309" s="183">
        <f t="shared" si="92"/>
        <v>0</v>
      </c>
      <c r="S309" s="183">
        <v>0</v>
      </c>
      <c r="T309" s="184">
        <f t="shared" si="9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22</v>
      </c>
      <c r="AT309" s="185" t="s">
        <v>129</v>
      </c>
      <c r="AU309" s="185" t="s">
        <v>83</v>
      </c>
      <c r="AY309" s="18" t="s">
        <v>127</v>
      </c>
      <c r="BE309" s="186">
        <f t="shared" si="94"/>
        <v>0</v>
      </c>
      <c r="BF309" s="186">
        <f t="shared" si="95"/>
        <v>0</v>
      </c>
      <c r="BG309" s="186">
        <f t="shared" si="96"/>
        <v>0</v>
      </c>
      <c r="BH309" s="186">
        <f t="shared" si="97"/>
        <v>0</v>
      </c>
      <c r="BI309" s="186">
        <f t="shared" si="98"/>
        <v>0</v>
      </c>
      <c r="BJ309" s="18" t="s">
        <v>22</v>
      </c>
      <c r="BK309" s="186">
        <f t="shared" si="99"/>
        <v>0</v>
      </c>
      <c r="BL309" s="18" t="s">
        <v>22</v>
      </c>
      <c r="BM309" s="185" t="s">
        <v>961</v>
      </c>
    </row>
    <row r="310" spans="1:65" s="2" customFormat="1" ht="114.95" customHeight="1">
      <c r="A310" s="35"/>
      <c r="B310" s="36"/>
      <c r="C310" s="174" t="s">
        <v>962</v>
      </c>
      <c r="D310" s="174" t="s">
        <v>129</v>
      </c>
      <c r="E310" s="175" t="s">
        <v>963</v>
      </c>
      <c r="F310" s="176" t="s">
        <v>964</v>
      </c>
      <c r="G310" s="177" t="s">
        <v>965</v>
      </c>
      <c r="H310" s="178">
        <v>30</v>
      </c>
      <c r="I310" s="179"/>
      <c r="J310" s="180">
        <f t="shared" si="90"/>
        <v>0</v>
      </c>
      <c r="K310" s="176" t="s">
        <v>133</v>
      </c>
      <c r="L310" s="40"/>
      <c r="M310" s="181" t="s">
        <v>20</v>
      </c>
      <c r="N310" s="182" t="s">
        <v>45</v>
      </c>
      <c r="O310" s="65"/>
      <c r="P310" s="183">
        <f t="shared" si="91"/>
        <v>0</v>
      </c>
      <c r="Q310" s="183">
        <v>0</v>
      </c>
      <c r="R310" s="183">
        <f t="shared" si="92"/>
        <v>0</v>
      </c>
      <c r="S310" s="183">
        <v>0</v>
      </c>
      <c r="T310" s="184">
        <f t="shared" si="9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5" t="s">
        <v>22</v>
      </c>
      <c r="AT310" s="185" t="s">
        <v>129</v>
      </c>
      <c r="AU310" s="185" t="s">
        <v>83</v>
      </c>
      <c r="AY310" s="18" t="s">
        <v>127</v>
      </c>
      <c r="BE310" s="186">
        <f t="shared" si="94"/>
        <v>0</v>
      </c>
      <c r="BF310" s="186">
        <f t="shared" si="95"/>
        <v>0</v>
      </c>
      <c r="BG310" s="186">
        <f t="shared" si="96"/>
        <v>0</v>
      </c>
      <c r="BH310" s="186">
        <f t="shared" si="97"/>
        <v>0</v>
      </c>
      <c r="BI310" s="186">
        <f t="shared" si="98"/>
        <v>0</v>
      </c>
      <c r="BJ310" s="18" t="s">
        <v>22</v>
      </c>
      <c r="BK310" s="186">
        <f t="shared" si="99"/>
        <v>0</v>
      </c>
      <c r="BL310" s="18" t="s">
        <v>22</v>
      </c>
      <c r="BM310" s="185" t="s">
        <v>966</v>
      </c>
    </row>
    <row r="311" spans="1:65" s="2" customFormat="1" ht="68.25">
      <c r="A311" s="35"/>
      <c r="B311" s="36"/>
      <c r="C311" s="37"/>
      <c r="D311" s="187" t="s">
        <v>135</v>
      </c>
      <c r="E311" s="37"/>
      <c r="F311" s="188" t="s">
        <v>967</v>
      </c>
      <c r="G311" s="37"/>
      <c r="H311" s="37"/>
      <c r="I311" s="189"/>
      <c r="J311" s="37"/>
      <c r="K311" s="37"/>
      <c r="L311" s="40"/>
      <c r="M311" s="190"/>
      <c r="N311" s="191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135</v>
      </c>
      <c r="AU311" s="18" t="s">
        <v>83</v>
      </c>
    </row>
    <row r="312" spans="1:65" s="2" customFormat="1" ht="19.5">
      <c r="A312" s="35"/>
      <c r="B312" s="36"/>
      <c r="C312" s="37"/>
      <c r="D312" s="187" t="s">
        <v>968</v>
      </c>
      <c r="E312" s="37"/>
      <c r="F312" s="188" t="s">
        <v>969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968</v>
      </c>
      <c r="AU312" s="18" t="s">
        <v>83</v>
      </c>
    </row>
    <row r="313" spans="1:65" s="2" customFormat="1" ht="37.9" customHeight="1">
      <c r="A313" s="35"/>
      <c r="B313" s="36"/>
      <c r="C313" s="174" t="s">
        <v>970</v>
      </c>
      <c r="D313" s="174" t="s">
        <v>129</v>
      </c>
      <c r="E313" s="175" t="s">
        <v>971</v>
      </c>
      <c r="F313" s="176" t="s">
        <v>972</v>
      </c>
      <c r="G313" s="177" t="s">
        <v>965</v>
      </c>
      <c r="H313" s="178">
        <v>4</v>
      </c>
      <c r="I313" s="179"/>
      <c r="J313" s="180">
        <f>ROUND(I313*H313,2)</f>
        <v>0</v>
      </c>
      <c r="K313" s="176" t="s">
        <v>367</v>
      </c>
      <c r="L313" s="40"/>
      <c r="M313" s="181" t="s">
        <v>20</v>
      </c>
      <c r="N313" s="182" t="s">
        <v>45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22</v>
      </c>
      <c r="AT313" s="185" t="s">
        <v>129</v>
      </c>
      <c r="AU313" s="185" t="s">
        <v>83</v>
      </c>
      <c r="AY313" s="18" t="s">
        <v>127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22</v>
      </c>
      <c r="BK313" s="186">
        <f>ROUND(I313*H313,2)</f>
        <v>0</v>
      </c>
      <c r="BL313" s="18" t="s">
        <v>22</v>
      </c>
      <c r="BM313" s="185" t="s">
        <v>973</v>
      </c>
    </row>
    <row r="314" spans="1:65" s="2" customFormat="1" ht="39">
      <c r="A314" s="35"/>
      <c r="B314" s="36"/>
      <c r="C314" s="37"/>
      <c r="D314" s="187" t="s">
        <v>135</v>
      </c>
      <c r="E314" s="37"/>
      <c r="F314" s="188" t="s">
        <v>974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135</v>
      </c>
      <c r="AU314" s="18" t="s">
        <v>83</v>
      </c>
    </row>
    <row r="315" spans="1:65" s="2" customFormat="1" ht="49.15" customHeight="1">
      <c r="A315" s="35"/>
      <c r="B315" s="36"/>
      <c r="C315" s="174" t="s">
        <v>975</v>
      </c>
      <c r="D315" s="174" t="s">
        <v>129</v>
      </c>
      <c r="E315" s="175" t="s">
        <v>976</v>
      </c>
      <c r="F315" s="176" t="s">
        <v>977</v>
      </c>
      <c r="G315" s="177" t="s">
        <v>965</v>
      </c>
      <c r="H315" s="178">
        <v>4</v>
      </c>
      <c r="I315" s="179"/>
      <c r="J315" s="180">
        <f>ROUND(I315*H315,2)</f>
        <v>0</v>
      </c>
      <c r="K315" s="176" t="s">
        <v>367</v>
      </c>
      <c r="L315" s="40"/>
      <c r="M315" s="181" t="s">
        <v>20</v>
      </c>
      <c r="N315" s="182" t="s">
        <v>45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22</v>
      </c>
      <c r="AT315" s="185" t="s">
        <v>129</v>
      </c>
      <c r="AU315" s="185" t="s">
        <v>83</v>
      </c>
      <c r="AY315" s="18" t="s">
        <v>127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22</v>
      </c>
      <c r="BK315" s="186">
        <f>ROUND(I315*H315,2)</f>
        <v>0</v>
      </c>
      <c r="BL315" s="18" t="s">
        <v>22</v>
      </c>
      <c r="BM315" s="185" t="s">
        <v>978</v>
      </c>
    </row>
    <row r="316" spans="1:65" s="2" customFormat="1" ht="39">
      <c r="A316" s="35"/>
      <c r="B316" s="36"/>
      <c r="C316" s="37"/>
      <c r="D316" s="187" t="s">
        <v>135</v>
      </c>
      <c r="E316" s="37"/>
      <c r="F316" s="188" t="s">
        <v>979</v>
      </c>
      <c r="G316" s="37"/>
      <c r="H316" s="37"/>
      <c r="I316" s="189"/>
      <c r="J316" s="37"/>
      <c r="K316" s="37"/>
      <c r="L316" s="40"/>
      <c r="M316" s="234"/>
      <c r="N316" s="235"/>
      <c r="O316" s="236"/>
      <c r="P316" s="236"/>
      <c r="Q316" s="236"/>
      <c r="R316" s="236"/>
      <c r="S316" s="236"/>
      <c r="T316" s="237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135</v>
      </c>
      <c r="AU316" s="18" t="s">
        <v>83</v>
      </c>
    </row>
    <row r="317" spans="1:65" s="2" customFormat="1" ht="6.95" customHeight="1">
      <c r="A317" s="35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0"/>
      <c r="M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</row>
  </sheetData>
  <sheetProtection algorithmName="SHA-512" hashValue="de2VA9JjSfwac6DHIUIv6kEe0jpcPl0HPxXKFHXychwhCcrGZQ4FLRXLIBJaMjKLK6XgRTP4mH475pOjJAOAmQ==" saltValue="cX+vwYnKv7JFUBqFt6z4wHf3xAch+QWNY0tKOgVn4zY5OldvS+knaJQxq+EI0/ids7ifm5LFlTDUUeJ29EEiHw==" spinCount="100000" sheet="1" objects="1" scenarios="1" formatColumns="0" formatRows="0" autoFilter="0"/>
  <autoFilter ref="C85:K31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82" t="str">
        <f>'Rekapitulace stavby'!K6</f>
        <v xml:space="preserve"> Oprava staničního zabezpečovacího zařízení v ŽST Blatec a Vrbátky</v>
      </c>
      <c r="F7" s="383"/>
      <c r="G7" s="383"/>
      <c r="H7" s="383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4" t="s">
        <v>980</v>
      </c>
      <c r="F9" s="385"/>
      <c r="G9" s="385"/>
      <c r="H9" s="38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20</v>
      </c>
      <c r="G11" s="35"/>
      <c r="H11" s="35"/>
      <c r="I11" s="106" t="s">
        <v>21</v>
      </c>
      <c r="J11" s="108" t="s">
        <v>20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23</v>
      </c>
      <c r="E12" s="35"/>
      <c r="F12" s="108" t="s">
        <v>98</v>
      </c>
      <c r="G12" s="35"/>
      <c r="H12" s="35"/>
      <c r="I12" s="106" t="s">
        <v>25</v>
      </c>
      <c r="J12" s="109">
        <f>'Rekapitulace stavby'!AN8</f>
        <v>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28</v>
      </c>
      <c r="E14" s="35"/>
      <c r="F14" s="35"/>
      <c r="G14" s="35"/>
      <c r="H14" s="35"/>
      <c r="I14" s="106" t="s">
        <v>29</v>
      </c>
      <c r="J14" s="108" t="s">
        <v>20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99</v>
      </c>
      <c r="F15" s="35"/>
      <c r="G15" s="35"/>
      <c r="H15" s="35"/>
      <c r="I15" s="106" t="s">
        <v>31</v>
      </c>
      <c r="J15" s="108" t="s">
        <v>20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29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06" t="s">
        <v>31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29</v>
      </c>
      <c r="J20" s="108" t="s">
        <v>20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31</v>
      </c>
      <c r="J21" s="108" t="s">
        <v>20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29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SB projekt s.r.o.</v>
      </c>
      <c r="F24" s="35"/>
      <c r="G24" s="35"/>
      <c r="H24" s="35"/>
      <c r="I24" s="106" t="s">
        <v>31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10"/>
      <c r="B27" s="111"/>
      <c r="C27" s="110"/>
      <c r="D27" s="110"/>
      <c r="E27" s="388" t="s">
        <v>100</v>
      </c>
      <c r="F27" s="388"/>
      <c r="G27" s="388"/>
      <c r="H27" s="3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ROUND((SUM(BE82:BE137)),  2)</f>
        <v>0</v>
      </c>
      <c r="G33" s="35"/>
      <c r="H33" s="35"/>
      <c r="I33" s="119">
        <v>0.21</v>
      </c>
      <c r="J33" s="118">
        <f>ROUND(((SUM(BE82:BE137))*I33),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ROUND((SUM(BF82:BF137)),  2)</f>
        <v>0</v>
      </c>
      <c r="G34" s="35"/>
      <c r="H34" s="35"/>
      <c r="I34" s="119">
        <v>0.15</v>
      </c>
      <c r="J34" s="118">
        <f>ROUND(((SUM(BF82:BF137))*I34),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ROUND((SUM(BG82:BG137)),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ROUND((SUM(BH82:BH137)),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ROUND((SUM(BI82:BI137)),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 xml:space="preserve"> Oprava staničního zabezpečovacího zařízení v ŽST Blatec a Vrbátky</v>
      </c>
      <c r="F48" s="381"/>
      <c r="G48" s="381"/>
      <c r="H48" s="38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8" t="str">
        <f>E9</f>
        <v>PS 02 - Oprava SZZ Vrbátky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 xml:space="preserve"> </v>
      </c>
      <c r="G52" s="37"/>
      <c r="H52" s="37"/>
      <c r="I52" s="30" t="s">
        <v>25</v>
      </c>
      <c r="J52" s="60">
        <f>IF(J12="","",J12)</f>
        <v>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28</v>
      </c>
      <c r="D54" s="37"/>
      <c r="E54" s="37"/>
      <c r="F54" s="28" t="str">
        <f>E15</f>
        <v>Správa železnic, státní organizace - OŘ Olc</v>
      </c>
      <c r="G54" s="37"/>
      <c r="H54" s="37"/>
      <c r="I54" s="30" t="s">
        <v>34</v>
      </c>
      <c r="J54" s="33" t="str">
        <f>E21</f>
        <v>SB projekt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SB projekt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109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111</v>
      </c>
      <c r="E62" s="144"/>
      <c r="F62" s="144"/>
      <c r="G62" s="144"/>
      <c r="H62" s="144"/>
      <c r="I62" s="144"/>
      <c r="J62" s="145">
        <f>J124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112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0" t="str">
        <f>E7</f>
        <v xml:space="preserve"> Oprava staničního zabezpečovacího zařízení v ŽST Blatec a Vrbátky</v>
      </c>
      <c r="F72" s="381"/>
      <c r="G72" s="381"/>
      <c r="H72" s="38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8" t="str">
        <f>E9</f>
        <v>PS 02 - Oprava SZZ Vrbátky</v>
      </c>
      <c r="F74" s="379"/>
      <c r="G74" s="379"/>
      <c r="H74" s="379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23</v>
      </c>
      <c r="D76" s="37"/>
      <c r="E76" s="37"/>
      <c r="F76" s="28" t="str">
        <f>F12</f>
        <v xml:space="preserve"> </v>
      </c>
      <c r="G76" s="37"/>
      <c r="H76" s="37"/>
      <c r="I76" s="30" t="s">
        <v>25</v>
      </c>
      <c r="J76" s="60">
        <f>IF(J12="","",J12)</f>
        <v>0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28</v>
      </c>
      <c r="D78" s="37"/>
      <c r="E78" s="37"/>
      <c r="F78" s="28" t="str">
        <f>E15</f>
        <v>Správa železnic, státní organizace - OŘ Olc</v>
      </c>
      <c r="G78" s="37"/>
      <c r="H78" s="37"/>
      <c r="I78" s="30" t="s">
        <v>34</v>
      </c>
      <c r="J78" s="33" t="str">
        <f>E21</f>
        <v>SB projekt s.r.o.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32</v>
      </c>
      <c r="D79" s="37"/>
      <c r="E79" s="37"/>
      <c r="F79" s="28" t="str">
        <f>IF(E18="","",E18)</f>
        <v>Vyplň údaj</v>
      </c>
      <c r="G79" s="37"/>
      <c r="H79" s="37"/>
      <c r="I79" s="30" t="s">
        <v>37</v>
      </c>
      <c r="J79" s="33" t="str">
        <f>E24</f>
        <v>SB projekt s.r.o.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113</v>
      </c>
      <c r="D81" s="150" t="s">
        <v>59</v>
      </c>
      <c r="E81" s="150" t="s">
        <v>55</v>
      </c>
      <c r="F81" s="150" t="s">
        <v>56</v>
      </c>
      <c r="G81" s="150" t="s">
        <v>114</v>
      </c>
      <c r="H81" s="150" t="s">
        <v>115</v>
      </c>
      <c r="I81" s="150" t="s">
        <v>116</v>
      </c>
      <c r="J81" s="150" t="s">
        <v>103</v>
      </c>
      <c r="K81" s="151" t="s">
        <v>117</v>
      </c>
      <c r="L81" s="152"/>
      <c r="M81" s="69" t="s">
        <v>20</v>
      </c>
      <c r="N81" s="70" t="s">
        <v>44</v>
      </c>
      <c r="O81" s="70" t="s">
        <v>118</v>
      </c>
      <c r="P81" s="70" t="s">
        <v>119</v>
      </c>
      <c r="Q81" s="70" t="s">
        <v>120</v>
      </c>
      <c r="R81" s="70" t="s">
        <v>121</v>
      </c>
      <c r="S81" s="70" t="s">
        <v>122</v>
      </c>
      <c r="T81" s="71" t="s">
        <v>123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124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73</v>
      </c>
      <c r="AU82" s="18" t="s">
        <v>104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73</v>
      </c>
      <c r="E83" s="161" t="s">
        <v>125</v>
      </c>
      <c r="F83" s="161" t="s">
        <v>126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P84+P124</f>
        <v>0</v>
      </c>
      <c r="Q83" s="166"/>
      <c r="R83" s="167">
        <f>R84+R124</f>
        <v>0</v>
      </c>
      <c r="S83" s="166"/>
      <c r="T83" s="168">
        <f>T84+T124</f>
        <v>0</v>
      </c>
      <c r="AR83" s="169" t="s">
        <v>22</v>
      </c>
      <c r="AT83" s="170" t="s">
        <v>73</v>
      </c>
      <c r="AU83" s="170" t="s">
        <v>74</v>
      </c>
      <c r="AY83" s="169" t="s">
        <v>127</v>
      </c>
      <c r="BK83" s="171">
        <f>BK84+BK124</f>
        <v>0</v>
      </c>
    </row>
    <row r="84" spans="1:65" s="12" customFormat="1" ht="22.9" customHeight="1">
      <c r="B84" s="158"/>
      <c r="C84" s="159"/>
      <c r="D84" s="160" t="s">
        <v>73</v>
      </c>
      <c r="E84" s="172" t="s">
        <v>145</v>
      </c>
      <c r="F84" s="172" t="s">
        <v>470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SUM(P85:P123)</f>
        <v>0</v>
      </c>
      <c r="Q84" s="166"/>
      <c r="R84" s="167">
        <f>SUM(R85:R123)</f>
        <v>0</v>
      </c>
      <c r="S84" s="166"/>
      <c r="T84" s="168">
        <f>SUM(T85:T123)</f>
        <v>0</v>
      </c>
      <c r="AR84" s="169" t="s">
        <v>22</v>
      </c>
      <c r="AT84" s="170" t="s">
        <v>73</v>
      </c>
      <c r="AU84" s="170" t="s">
        <v>22</v>
      </c>
      <c r="AY84" s="169" t="s">
        <v>127</v>
      </c>
      <c r="BK84" s="171">
        <f>SUM(BK85:BK123)</f>
        <v>0</v>
      </c>
    </row>
    <row r="85" spans="1:65" s="2" customFormat="1" ht="14.45" customHeight="1">
      <c r="A85" s="35"/>
      <c r="B85" s="36"/>
      <c r="C85" s="174" t="s">
        <v>22</v>
      </c>
      <c r="D85" s="174" t="s">
        <v>129</v>
      </c>
      <c r="E85" s="175" t="s">
        <v>504</v>
      </c>
      <c r="F85" s="176" t="s">
        <v>505</v>
      </c>
      <c r="G85" s="177" t="s">
        <v>177</v>
      </c>
      <c r="H85" s="178">
        <v>20</v>
      </c>
      <c r="I85" s="179"/>
      <c r="J85" s="180">
        <f t="shared" ref="J85:J123" si="0">ROUND(I85*H85,2)</f>
        <v>0</v>
      </c>
      <c r="K85" s="176" t="s">
        <v>133</v>
      </c>
      <c r="L85" s="40"/>
      <c r="M85" s="181" t="s">
        <v>20</v>
      </c>
      <c r="N85" s="182" t="s">
        <v>45</v>
      </c>
      <c r="O85" s="65"/>
      <c r="P85" s="183">
        <f t="shared" ref="P85:P123" si="1">O85*H85</f>
        <v>0</v>
      </c>
      <c r="Q85" s="183">
        <v>0</v>
      </c>
      <c r="R85" s="183">
        <f t="shared" ref="R85:R123" si="2">Q85*H85</f>
        <v>0</v>
      </c>
      <c r="S85" s="183">
        <v>0</v>
      </c>
      <c r="T85" s="184">
        <f t="shared" ref="T85:T123" si="3"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22</v>
      </c>
      <c r="AT85" s="185" t="s">
        <v>129</v>
      </c>
      <c r="AU85" s="185" t="s">
        <v>83</v>
      </c>
      <c r="AY85" s="18" t="s">
        <v>127</v>
      </c>
      <c r="BE85" s="186">
        <f t="shared" ref="BE85:BE123" si="4">IF(N85="základní",J85,0)</f>
        <v>0</v>
      </c>
      <c r="BF85" s="186">
        <f t="shared" ref="BF85:BF123" si="5">IF(N85="snížená",J85,0)</f>
        <v>0</v>
      </c>
      <c r="BG85" s="186">
        <f t="shared" ref="BG85:BG123" si="6">IF(N85="zákl. přenesená",J85,0)</f>
        <v>0</v>
      </c>
      <c r="BH85" s="186">
        <f t="shared" ref="BH85:BH123" si="7">IF(N85="sníž. přenesená",J85,0)</f>
        <v>0</v>
      </c>
      <c r="BI85" s="186">
        <f t="shared" ref="BI85:BI123" si="8">IF(N85="nulová",J85,0)</f>
        <v>0</v>
      </c>
      <c r="BJ85" s="18" t="s">
        <v>22</v>
      </c>
      <c r="BK85" s="186">
        <f t="shared" ref="BK85:BK123" si="9">ROUND(I85*H85,2)</f>
        <v>0</v>
      </c>
      <c r="BL85" s="18" t="s">
        <v>22</v>
      </c>
      <c r="BM85" s="185" t="s">
        <v>506</v>
      </c>
    </row>
    <row r="86" spans="1:65" s="2" customFormat="1" ht="62.65" customHeight="1">
      <c r="A86" s="35"/>
      <c r="B86" s="36"/>
      <c r="C86" s="174" t="s">
        <v>83</v>
      </c>
      <c r="D86" s="174" t="s">
        <v>129</v>
      </c>
      <c r="E86" s="175" t="s">
        <v>508</v>
      </c>
      <c r="F86" s="176" t="s">
        <v>509</v>
      </c>
      <c r="G86" s="177" t="s">
        <v>177</v>
      </c>
      <c r="H86" s="178">
        <v>20</v>
      </c>
      <c r="I86" s="179"/>
      <c r="J86" s="180">
        <f t="shared" si="0"/>
        <v>0</v>
      </c>
      <c r="K86" s="176" t="s">
        <v>133</v>
      </c>
      <c r="L86" s="40"/>
      <c r="M86" s="181" t="s">
        <v>20</v>
      </c>
      <c r="N86" s="182" t="s">
        <v>45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22</v>
      </c>
      <c r="AT86" s="185" t="s">
        <v>129</v>
      </c>
      <c r="AU86" s="185" t="s">
        <v>83</v>
      </c>
      <c r="AY86" s="18" t="s">
        <v>127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22</v>
      </c>
      <c r="BK86" s="186">
        <f t="shared" si="9"/>
        <v>0</v>
      </c>
      <c r="BL86" s="18" t="s">
        <v>22</v>
      </c>
      <c r="BM86" s="185" t="s">
        <v>510</v>
      </c>
    </row>
    <row r="87" spans="1:65" s="2" customFormat="1" ht="14.45" customHeight="1">
      <c r="A87" s="35"/>
      <c r="B87" s="36"/>
      <c r="C87" s="214" t="s">
        <v>150</v>
      </c>
      <c r="D87" s="214" t="s">
        <v>162</v>
      </c>
      <c r="E87" s="215" t="s">
        <v>512</v>
      </c>
      <c r="F87" s="216" t="s">
        <v>513</v>
      </c>
      <c r="G87" s="217" t="s">
        <v>177</v>
      </c>
      <c r="H87" s="218">
        <v>20</v>
      </c>
      <c r="I87" s="219"/>
      <c r="J87" s="220">
        <f t="shared" si="0"/>
        <v>0</v>
      </c>
      <c r="K87" s="216" t="s">
        <v>133</v>
      </c>
      <c r="L87" s="221"/>
      <c r="M87" s="222" t="s">
        <v>20</v>
      </c>
      <c r="N87" s="223" t="s">
        <v>45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178</v>
      </c>
      <c r="AT87" s="185" t="s">
        <v>162</v>
      </c>
      <c r="AU87" s="185" t="s">
        <v>83</v>
      </c>
      <c r="AY87" s="18" t="s">
        <v>127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22</v>
      </c>
      <c r="BK87" s="186">
        <f t="shared" si="9"/>
        <v>0</v>
      </c>
      <c r="BL87" s="18" t="s">
        <v>178</v>
      </c>
      <c r="BM87" s="185" t="s">
        <v>514</v>
      </c>
    </row>
    <row r="88" spans="1:65" s="2" customFormat="1" ht="14.45" customHeight="1">
      <c r="A88" s="35"/>
      <c r="B88" s="36"/>
      <c r="C88" s="214" t="s">
        <v>145</v>
      </c>
      <c r="D88" s="214" t="s">
        <v>162</v>
      </c>
      <c r="E88" s="215" t="s">
        <v>516</v>
      </c>
      <c r="F88" s="216" t="s">
        <v>517</v>
      </c>
      <c r="G88" s="217" t="s">
        <v>177</v>
      </c>
      <c r="H88" s="218">
        <v>20</v>
      </c>
      <c r="I88" s="219"/>
      <c r="J88" s="220">
        <f t="shared" si="0"/>
        <v>0</v>
      </c>
      <c r="K88" s="216" t="s">
        <v>133</v>
      </c>
      <c r="L88" s="221"/>
      <c r="M88" s="222" t="s">
        <v>20</v>
      </c>
      <c r="N88" s="223" t="s">
        <v>45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83</v>
      </c>
      <c r="AT88" s="185" t="s">
        <v>162</v>
      </c>
      <c r="AU88" s="185" t="s">
        <v>83</v>
      </c>
      <c r="AY88" s="18" t="s">
        <v>127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22</v>
      </c>
      <c r="BK88" s="186">
        <f t="shared" si="9"/>
        <v>0</v>
      </c>
      <c r="BL88" s="18" t="s">
        <v>22</v>
      </c>
      <c r="BM88" s="185" t="s">
        <v>518</v>
      </c>
    </row>
    <row r="89" spans="1:65" s="2" customFormat="1" ht="14.45" customHeight="1">
      <c r="A89" s="35"/>
      <c r="B89" s="36"/>
      <c r="C89" s="174" t="s">
        <v>161</v>
      </c>
      <c r="D89" s="174" t="s">
        <v>129</v>
      </c>
      <c r="E89" s="175" t="s">
        <v>520</v>
      </c>
      <c r="F89" s="176" t="s">
        <v>521</v>
      </c>
      <c r="G89" s="177" t="s">
        <v>177</v>
      </c>
      <c r="H89" s="178">
        <v>32</v>
      </c>
      <c r="I89" s="179"/>
      <c r="J89" s="180">
        <f t="shared" si="0"/>
        <v>0</v>
      </c>
      <c r="K89" s="176" t="s">
        <v>133</v>
      </c>
      <c r="L89" s="40"/>
      <c r="M89" s="181" t="s">
        <v>20</v>
      </c>
      <c r="N89" s="182" t="s">
        <v>45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22</v>
      </c>
      <c r="AT89" s="185" t="s">
        <v>129</v>
      </c>
      <c r="AU89" s="185" t="s">
        <v>83</v>
      </c>
      <c r="AY89" s="18" t="s">
        <v>127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22</v>
      </c>
      <c r="BK89" s="186">
        <f t="shared" si="9"/>
        <v>0</v>
      </c>
      <c r="BL89" s="18" t="s">
        <v>22</v>
      </c>
      <c r="BM89" s="185" t="s">
        <v>522</v>
      </c>
    </row>
    <row r="90" spans="1:65" s="2" customFormat="1" ht="37.9" customHeight="1">
      <c r="A90" s="35"/>
      <c r="B90" s="36"/>
      <c r="C90" s="174" t="s">
        <v>166</v>
      </c>
      <c r="D90" s="174" t="s">
        <v>129</v>
      </c>
      <c r="E90" s="175" t="s">
        <v>524</v>
      </c>
      <c r="F90" s="176" t="s">
        <v>525</v>
      </c>
      <c r="G90" s="177" t="s">
        <v>177</v>
      </c>
      <c r="H90" s="178">
        <v>32</v>
      </c>
      <c r="I90" s="179"/>
      <c r="J90" s="180">
        <f t="shared" si="0"/>
        <v>0</v>
      </c>
      <c r="K90" s="176" t="s">
        <v>133</v>
      </c>
      <c r="L90" s="40"/>
      <c r="M90" s="181" t="s">
        <v>20</v>
      </c>
      <c r="N90" s="182" t="s">
        <v>45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22</v>
      </c>
      <c r="AT90" s="185" t="s">
        <v>129</v>
      </c>
      <c r="AU90" s="185" t="s">
        <v>83</v>
      </c>
      <c r="AY90" s="18" t="s">
        <v>127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22</v>
      </c>
      <c r="BK90" s="186">
        <f t="shared" si="9"/>
        <v>0</v>
      </c>
      <c r="BL90" s="18" t="s">
        <v>22</v>
      </c>
      <c r="BM90" s="185" t="s">
        <v>526</v>
      </c>
    </row>
    <row r="91" spans="1:65" s="2" customFormat="1" ht="14.45" customHeight="1">
      <c r="A91" s="35"/>
      <c r="B91" s="36"/>
      <c r="C91" s="174" t="s">
        <v>170</v>
      </c>
      <c r="D91" s="174" t="s">
        <v>129</v>
      </c>
      <c r="E91" s="175" t="s">
        <v>528</v>
      </c>
      <c r="F91" s="176" t="s">
        <v>529</v>
      </c>
      <c r="G91" s="177" t="s">
        <v>177</v>
      </c>
      <c r="H91" s="178">
        <v>24</v>
      </c>
      <c r="I91" s="179"/>
      <c r="J91" s="180">
        <f t="shared" si="0"/>
        <v>0</v>
      </c>
      <c r="K91" s="176" t="s">
        <v>133</v>
      </c>
      <c r="L91" s="40"/>
      <c r="M91" s="181" t="s">
        <v>20</v>
      </c>
      <c r="N91" s="182" t="s">
        <v>45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22</v>
      </c>
      <c r="AT91" s="185" t="s">
        <v>129</v>
      </c>
      <c r="AU91" s="185" t="s">
        <v>83</v>
      </c>
      <c r="AY91" s="18" t="s">
        <v>127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22</v>
      </c>
      <c r="BK91" s="186">
        <f t="shared" si="9"/>
        <v>0</v>
      </c>
      <c r="BL91" s="18" t="s">
        <v>22</v>
      </c>
      <c r="BM91" s="185" t="s">
        <v>530</v>
      </c>
    </row>
    <row r="92" spans="1:65" s="2" customFormat="1" ht="37.9" customHeight="1">
      <c r="A92" s="35"/>
      <c r="B92" s="36"/>
      <c r="C92" s="174" t="s">
        <v>174</v>
      </c>
      <c r="D92" s="174" t="s">
        <v>129</v>
      </c>
      <c r="E92" s="175" t="s">
        <v>532</v>
      </c>
      <c r="F92" s="176" t="s">
        <v>533</v>
      </c>
      <c r="G92" s="177" t="s">
        <v>177</v>
      </c>
      <c r="H92" s="178">
        <v>24</v>
      </c>
      <c r="I92" s="179"/>
      <c r="J92" s="180">
        <f t="shared" si="0"/>
        <v>0</v>
      </c>
      <c r="K92" s="176" t="s">
        <v>133</v>
      </c>
      <c r="L92" s="40"/>
      <c r="M92" s="181" t="s">
        <v>20</v>
      </c>
      <c r="N92" s="182" t="s">
        <v>45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22</v>
      </c>
      <c r="AT92" s="185" t="s">
        <v>129</v>
      </c>
      <c r="AU92" s="185" t="s">
        <v>83</v>
      </c>
      <c r="AY92" s="18" t="s">
        <v>127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22</v>
      </c>
      <c r="BK92" s="186">
        <f t="shared" si="9"/>
        <v>0</v>
      </c>
      <c r="BL92" s="18" t="s">
        <v>22</v>
      </c>
      <c r="BM92" s="185" t="s">
        <v>534</v>
      </c>
    </row>
    <row r="93" spans="1:65" s="2" customFormat="1" ht="24.2" customHeight="1">
      <c r="A93" s="35"/>
      <c r="B93" s="36"/>
      <c r="C93" s="214" t="s">
        <v>180</v>
      </c>
      <c r="D93" s="214" t="s">
        <v>162</v>
      </c>
      <c r="E93" s="215" t="s">
        <v>536</v>
      </c>
      <c r="F93" s="216" t="s">
        <v>981</v>
      </c>
      <c r="G93" s="217" t="s">
        <v>177</v>
      </c>
      <c r="H93" s="218">
        <v>10</v>
      </c>
      <c r="I93" s="219"/>
      <c r="J93" s="220">
        <f t="shared" si="0"/>
        <v>0</v>
      </c>
      <c r="K93" s="216" t="s">
        <v>133</v>
      </c>
      <c r="L93" s="221"/>
      <c r="M93" s="222" t="s">
        <v>20</v>
      </c>
      <c r="N93" s="223" t="s">
        <v>45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178</v>
      </c>
      <c r="AT93" s="185" t="s">
        <v>162</v>
      </c>
      <c r="AU93" s="185" t="s">
        <v>83</v>
      </c>
      <c r="AY93" s="18" t="s">
        <v>127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22</v>
      </c>
      <c r="BK93" s="186">
        <f t="shared" si="9"/>
        <v>0</v>
      </c>
      <c r="BL93" s="18" t="s">
        <v>178</v>
      </c>
      <c r="BM93" s="185" t="s">
        <v>982</v>
      </c>
    </row>
    <row r="94" spans="1:65" s="2" customFormat="1" ht="24.2" customHeight="1">
      <c r="A94" s="35"/>
      <c r="B94" s="36"/>
      <c r="C94" s="214" t="s">
        <v>26</v>
      </c>
      <c r="D94" s="214" t="s">
        <v>162</v>
      </c>
      <c r="E94" s="215" t="s">
        <v>555</v>
      </c>
      <c r="F94" s="216" t="s">
        <v>556</v>
      </c>
      <c r="G94" s="217" t="s">
        <v>177</v>
      </c>
      <c r="H94" s="218">
        <v>1</v>
      </c>
      <c r="I94" s="219"/>
      <c r="J94" s="220">
        <f t="shared" si="0"/>
        <v>0</v>
      </c>
      <c r="K94" s="216" t="s">
        <v>133</v>
      </c>
      <c r="L94" s="221"/>
      <c r="M94" s="222" t="s">
        <v>20</v>
      </c>
      <c r="N94" s="223" t="s">
        <v>45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178</v>
      </c>
      <c r="AT94" s="185" t="s">
        <v>162</v>
      </c>
      <c r="AU94" s="185" t="s">
        <v>83</v>
      </c>
      <c r="AY94" s="18" t="s">
        <v>127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22</v>
      </c>
      <c r="BK94" s="186">
        <f t="shared" si="9"/>
        <v>0</v>
      </c>
      <c r="BL94" s="18" t="s">
        <v>178</v>
      </c>
      <c r="BM94" s="185" t="s">
        <v>557</v>
      </c>
    </row>
    <row r="95" spans="1:65" s="2" customFormat="1" ht="24.2" customHeight="1">
      <c r="A95" s="35"/>
      <c r="B95" s="36"/>
      <c r="C95" s="214" t="s">
        <v>188</v>
      </c>
      <c r="D95" s="214" t="s">
        <v>162</v>
      </c>
      <c r="E95" s="215" t="s">
        <v>983</v>
      </c>
      <c r="F95" s="216" t="s">
        <v>984</v>
      </c>
      <c r="G95" s="217" t="s">
        <v>177</v>
      </c>
      <c r="H95" s="218">
        <v>1</v>
      </c>
      <c r="I95" s="219"/>
      <c r="J95" s="220">
        <f t="shared" si="0"/>
        <v>0</v>
      </c>
      <c r="K95" s="216" t="s">
        <v>133</v>
      </c>
      <c r="L95" s="221"/>
      <c r="M95" s="222" t="s">
        <v>20</v>
      </c>
      <c r="N95" s="223" t="s">
        <v>45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178</v>
      </c>
      <c r="AT95" s="185" t="s">
        <v>162</v>
      </c>
      <c r="AU95" s="185" t="s">
        <v>83</v>
      </c>
      <c r="AY95" s="18" t="s">
        <v>127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22</v>
      </c>
      <c r="BK95" s="186">
        <f t="shared" si="9"/>
        <v>0</v>
      </c>
      <c r="BL95" s="18" t="s">
        <v>178</v>
      </c>
      <c r="BM95" s="185" t="s">
        <v>985</v>
      </c>
    </row>
    <row r="96" spans="1:65" s="2" customFormat="1" ht="24.2" customHeight="1">
      <c r="A96" s="35"/>
      <c r="B96" s="36"/>
      <c r="C96" s="214" t="s">
        <v>192</v>
      </c>
      <c r="D96" s="214" t="s">
        <v>162</v>
      </c>
      <c r="E96" s="215" t="s">
        <v>986</v>
      </c>
      <c r="F96" s="216" t="s">
        <v>987</v>
      </c>
      <c r="G96" s="217" t="s">
        <v>177</v>
      </c>
      <c r="H96" s="218">
        <v>2</v>
      </c>
      <c r="I96" s="219"/>
      <c r="J96" s="220">
        <f t="shared" si="0"/>
        <v>0</v>
      </c>
      <c r="K96" s="216" t="s">
        <v>133</v>
      </c>
      <c r="L96" s="221"/>
      <c r="M96" s="222" t="s">
        <v>20</v>
      </c>
      <c r="N96" s="223" t="s">
        <v>45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178</v>
      </c>
      <c r="AT96" s="185" t="s">
        <v>162</v>
      </c>
      <c r="AU96" s="185" t="s">
        <v>83</v>
      </c>
      <c r="AY96" s="18" t="s">
        <v>127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22</v>
      </c>
      <c r="BK96" s="186">
        <f t="shared" si="9"/>
        <v>0</v>
      </c>
      <c r="BL96" s="18" t="s">
        <v>178</v>
      </c>
      <c r="BM96" s="185" t="s">
        <v>988</v>
      </c>
    </row>
    <row r="97" spans="1:65" s="2" customFormat="1" ht="24.2" customHeight="1">
      <c r="A97" s="35"/>
      <c r="B97" s="36"/>
      <c r="C97" s="214" t="s">
        <v>196</v>
      </c>
      <c r="D97" s="214" t="s">
        <v>162</v>
      </c>
      <c r="E97" s="215" t="s">
        <v>989</v>
      </c>
      <c r="F97" s="216" t="s">
        <v>990</v>
      </c>
      <c r="G97" s="217" t="s">
        <v>177</v>
      </c>
      <c r="H97" s="218">
        <v>1</v>
      </c>
      <c r="I97" s="219"/>
      <c r="J97" s="220">
        <f t="shared" si="0"/>
        <v>0</v>
      </c>
      <c r="K97" s="216" t="s">
        <v>133</v>
      </c>
      <c r="L97" s="221"/>
      <c r="M97" s="222" t="s">
        <v>20</v>
      </c>
      <c r="N97" s="223" t="s">
        <v>45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178</v>
      </c>
      <c r="AT97" s="185" t="s">
        <v>162</v>
      </c>
      <c r="AU97" s="185" t="s">
        <v>83</v>
      </c>
      <c r="AY97" s="18" t="s">
        <v>127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22</v>
      </c>
      <c r="BK97" s="186">
        <f t="shared" si="9"/>
        <v>0</v>
      </c>
      <c r="BL97" s="18" t="s">
        <v>178</v>
      </c>
      <c r="BM97" s="185" t="s">
        <v>991</v>
      </c>
    </row>
    <row r="98" spans="1:65" s="2" customFormat="1" ht="24.2" customHeight="1">
      <c r="A98" s="35"/>
      <c r="B98" s="36"/>
      <c r="C98" s="214" t="s">
        <v>200</v>
      </c>
      <c r="D98" s="214" t="s">
        <v>162</v>
      </c>
      <c r="E98" s="215" t="s">
        <v>581</v>
      </c>
      <c r="F98" s="216" t="s">
        <v>992</v>
      </c>
      <c r="G98" s="217" t="s">
        <v>177</v>
      </c>
      <c r="H98" s="218">
        <v>2</v>
      </c>
      <c r="I98" s="219"/>
      <c r="J98" s="220">
        <f t="shared" si="0"/>
        <v>0</v>
      </c>
      <c r="K98" s="216" t="s">
        <v>133</v>
      </c>
      <c r="L98" s="221"/>
      <c r="M98" s="222" t="s">
        <v>20</v>
      </c>
      <c r="N98" s="223" t="s">
        <v>45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178</v>
      </c>
      <c r="AT98" s="185" t="s">
        <v>162</v>
      </c>
      <c r="AU98" s="185" t="s">
        <v>83</v>
      </c>
      <c r="AY98" s="18" t="s">
        <v>127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22</v>
      </c>
      <c r="BK98" s="186">
        <f t="shared" si="9"/>
        <v>0</v>
      </c>
      <c r="BL98" s="18" t="s">
        <v>178</v>
      </c>
      <c r="BM98" s="185" t="s">
        <v>993</v>
      </c>
    </row>
    <row r="99" spans="1:65" s="2" customFormat="1" ht="24.2" customHeight="1">
      <c r="A99" s="35"/>
      <c r="B99" s="36"/>
      <c r="C99" s="214" t="s">
        <v>8</v>
      </c>
      <c r="D99" s="214" t="s">
        <v>162</v>
      </c>
      <c r="E99" s="215" t="s">
        <v>548</v>
      </c>
      <c r="F99" s="216" t="s">
        <v>549</v>
      </c>
      <c r="G99" s="217" t="s">
        <v>177</v>
      </c>
      <c r="H99" s="218">
        <v>1</v>
      </c>
      <c r="I99" s="219"/>
      <c r="J99" s="220">
        <f t="shared" si="0"/>
        <v>0</v>
      </c>
      <c r="K99" s="216" t="s">
        <v>133</v>
      </c>
      <c r="L99" s="221"/>
      <c r="M99" s="222" t="s">
        <v>20</v>
      </c>
      <c r="N99" s="223" t="s">
        <v>45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178</v>
      </c>
      <c r="AT99" s="185" t="s">
        <v>162</v>
      </c>
      <c r="AU99" s="185" t="s">
        <v>83</v>
      </c>
      <c r="AY99" s="18" t="s">
        <v>127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22</v>
      </c>
      <c r="BK99" s="186">
        <f t="shared" si="9"/>
        <v>0</v>
      </c>
      <c r="BL99" s="18" t="s">
        <v>178</v>
      </c>
      <c r="BM99" s="185" t="s">
        <v>579</v>
      </c>
    </row>
    <row r="100" spans="1:65" s="2" customFormat="1" ht="24.2" customHeight="1">
      <c r="A100" s="35"/>
      <c r="B100" s="36"/>
      <c r="C100" s="214" t="s">
        <v>209</v>
      </c>
      <c r="D100" s="214" t="s">
        <v>162</v>
      </c>
      <c r="E100" s="215" t="s">
        <v>559</v>
      </c>
      <c r="F100" s="216" t="s">
        <v>994</v>
      </c>
      <c r="G100" s="217" t="s">
        <v>177</v>
      </c>
      <c r="H100" s="218">
        <v>1</v>
      </c>
      <c r="I100" s="219"/>
      <c r="J100" s="220">
        <f t="shared" si="0"/>
        <v>0</v>
      </c>
      <c r="K100" s="216" t="s">
        <v>133</v>
      </c>
      <c r="L100" s="221"/>
      <c r="M100" s="222" t="s">
        <v>20</v>
      </c>
      <c r="N100" s="223" t="s">
        <v>45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178</v>
      </c>
      <c r="AT100" s="185" t="s">
        <v>162</v>
      </c>
      <c r="AU100" s="185" t="s">
        <v>83</v>
      </c>
      <c r="AY100" s="18" t="s">
        <v>127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22</v>
      </c>
      <c r="BK100" s="186">
        <f t="shared" si="9"/>
        <v>0</v>
      </c>
      <c r="BL100" s="18" t="s">
        <v>178</v>
      </c>
      <c r="BM100" s="185" t="s">
        <v>995</v>
      </c>
    </row>
    <row r="101" spans="1:65" s="2" customFormat="1" ht="24.2" customHeight="1">
      <c r="A101" s="35"/>
      <c r="B101" s="36"/>
      <c r="C101" s="214" t="s">
        <v>213</v>
      </c>
      <c r="D101" s="214" t="s">
        <v>162</v>
      </c>
      <c r="E101" s="215" t="s">
        <v>575</v>
      </c>
      <c r="F101" s="216" t="s">
        <v>996</v>
      </c>
      <c r="G101" s="217" t="s">
        <v>177</v>
      </c>
      <c r="H101" s="218">
        <v>1</v>
      </c>
      <c r="I101" s="219"/>
      <c r="J101" s="220">
        <f t="shared" si="0"/>
        <v>0</v>
      </c>
      <c r="K101" s="216" t="s">
        <v>133</v>
      </c>
      <c r="L101" s="221"/>
      <c r="M101" s="222" t="s">
        <v>20</v>
      </c>
      <c r="N101" s="223" t="s">
        <v>45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178</v>
      </c>
      <c r="AT101" s="185" t="s">
        <v>162</v>
      </c>
      <c r="AU101" s="185" t="s">
        <v>83</v>
      </c>
      <c r="AY101" s="18" t="s">
        <v>127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22</v>
      </c>
      <c r="BK101" s="186">
        <f t="shared" si="9"/>
        <v>0</v>
      </c>
      <c r="BL101" s="18" t="s">
        <v>178</v>
      </c>
      <c r="BM101" s="185" t="s">
        <v>997</v>
      </c>
    </row>
    <row r="102" spans="1:65" s="2" customFormat="1" ht="24.2" customHeight="1">
      <c r="A102" s="35"/>
      <c r="B102" s="36"/>
      <c r="C102" s="214" t="s">
        <v>217</v>
      </c>
      <c r="D102" s="214" t="s">
        <v>162</v>
      </c>
      <c r="E102" s="215" t="s">
        <v>998</v>
      </c>
      <c r="F102" s="216" t="s">
        <v>999</v>
      </c>
      <c r="G102" s="217" t="s">
        <v>177</v>
      </c>
      <c r="H102" s="218">
        <v>1</v>
      </c>
      <c r="I102" s="219"/>
      <c r="J102" s="220">
        <f t="shared" si="0"/>
        <v>0</v>
      </c>
      <c r="K102" s="216" t="s">
        <v>133</v>
      </c>
      <c r="L102" s="221"/>
      <c r="M102" s="222" t="s">
        <v>20</v>
      </c>
      <c r="N102" s="223" t="s">
        <v>45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178</v>
      </c>
      <c r="AT102" s="185" t="s">
        <v>162</v>
      </c>
      <c r="AU102" s="185" t="s">
        <v>83</v>
      </c>
      <c r="AY102" s="18" t="s">
        <v>127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22</v>
      </c>
      <c r="BK102" s="186">
        <f t="shared" si="9"/>
        <v>0</v>
      </c>
      <c r="BL102" s="18" t="s">
        <v>178</v>
      </c>
      <c r="BM102" s="185" t="s">
        <v>1000</v>
      </c>
    </row>
    <row r="103" spans="1:65" s="2" customFormat="1" ht="24.2" customHeight="1">
      <c r="A103" s="35"/>
      <c r="B103" s="36"/>
      <c r="C103" s="214" t="s">
        <v>221</v>
      </c>
      <c r="D103" s="214" t="s">
        <v>162</v>
      </c>
      <c r="E103" s="215" t="s">
        <v>563</v>
      </c>
      <c r="F103" s="216" t="s">
        <v>564</v>
      </c>
      <c r="G103" s="217" t="s">
        <v>177</v>
      </c>
      <c r="H103" s="218">
        <v>1</v>
      </c>
      <c r="I103" s="219"/>
      <c r="J103" s="220">
        <f t="shared" si="0"/>
        <v>0</v>
      </c>
      <c r="K103" s="216" t="s">
        <v>133</v>
      </c>
      <c r="L103" s="221"/>
      <c r="M103" s="222" t="s">
        <v>20</v>
      </c>
      <c r="N103" s="223" t="s">
        <v>45</v>
      </c>
      <c r="O103" s="65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178</v>
      </c>
      <c r="AT103" s="185" t="s">
        <v>162</v>
      </c>
      <c r="AU103" s="185" t="s">
        <v>83</v>
      </c>
      <c r="AY103" s="18" t="s">
        <v>127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22</v>
      </c>
      <c r="BK103" s="186">
        <f t="shared" si="9"/>
        <v>0</v>
      </c>
      <c r="BL103" s="18" t="s">
        <v>178</v>
      </c>
      <c r="BM103" s="185" t="s">
        <v>1001</v>
      </c>
    </row>
    <row r="104" spans="1:65" s="2" customFormat="1" ht="24.2" customHeight="1">
      <c r="A104" s="35"/>
      <c r="B104" s="36"/>
      <c r="C104" s="214" t="s">
        <v>225</v>
      </c>
      <c r="D104" s="214" t="s">
        <v>162</v>
      </c>
      <c r="E104" s="215" t="s">
        <v>555</v>
      </c>
      <c r="F104" s="216" t="s">
        <v>556</v>
      </c>
      <c r="G104" s="217" t="s">
        <v>177</v>
      </c>
      <c r="H104" s="218">
        <v>1</v>
      </c>
      <c r="I104" s="219"/>
      <c r="J104" s="220">
        <f t="shared" si="0"/>
        <v>0</v>
      </c>
      <c r="K104" s="216" t="s">
        <v>133</v>
      </c>
      <c r="L104" s="221"/>
      <c r="M104" s="222" t="s">
        <v>20</v>
      </c>
      <c r="N104" s="223" t="s">
        <v>45</v>
      </c>
      <c r="O104" s="65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178</v>
      </c>
      <c r="AT104" s="185" t="s">
        <v>162</v>
      </c>
      <c r="AU104" s="185" t="s">
        <v>83</v>
      </c>
      <c r="AY104" s="18" t="s">
        <v>127</v>
      </c>
      <c r="BE104" s="186">
        <f t="shared" si="4"/>
        <v>0</v>
      </c>
      <c r="BF104" s="186">
        <f t="shared" si="5"/>
        <v>0</v>
      </c>
      <c r="BG104" s="186">
        <f t="shared" si="6"/>
        <v>0</v>
      </c>
      <c r="BH104" s="186">
        <f t="shared" si="7"/>
        <v>0</v>
      </c>
      <c r="BI104" s="186">
        <f t="shared" si="8"/>
        <v>0</v>
      </c>
      <c r="BJ104" s="18" t="s">
        <v>22</v>
      </c>
      <c r="BK104" s="186">
        <f t="shared" si="9"/>
        <v>0</v>
      </c>
      <c r="BL104" s="18" t="s">
        <v>178</v>
      </c>
      <c r="BM104" s="185" t="s">
        <v>1002</v>
      </c>
    </row>
    <row r="105" spans="1:65" s="2" customFormat="1" ht="24.2" customHeight="1">
      <c r="A105" s="35"/>
      <c r="B105" s="36"/>
      <c r="C105" s="214" t="s">
        <v>7</v>
      </c>
      <c r="D105" s="214" t="s">
        <v>162</v>
      </c>
      <c r="E105" s="215" t="s">
        <v>986</v>
      </c>
      <c r="F105" s="216" t="s">
        <v>987</v>
      </c>
      <c r="G105" s="217" t="s">
        <v>177</v>
      </c>
      <c r="H105" s="218">
        <v>1</v>
      </c>
      <c r="I105" s="219"/>
      <c r="J105" s="220">
        <f t="shared" si="0"/>
        <v>0</v>
      </c>
      <c r="K105" s="216" t="s">
        <v>133</v>
      </c>
      <c r="L105" s="221"/>
      <c r="M105" s="222" t="s">
        <v>20</v>
      </c>
      <c r="N105" s="223" t="s">
        <v>45</v>
      </c>
      <c r="O105" s="65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178</v>
      </c>
      <c r="AT105" s="185" t="s">
        <v>162</v>
      </c>
      <c r="AU105" s="185" t="s">
        <v>83</v>
      </c>
      <c r="AY105" s="18" t="s">
        <v>127</v>
      </c>
      <c r="BE105" s="186">
        <f t="shared" si="4"/>
        <v>0</v>
      </c>
      <c r="BF105" s="186">
        <f t="shared" si="5"/>
        <v>0</v>
      </c>
      <c r="BG105" s="186">
        <f t="shared" si="6"/>
        <v>0</v>
      </c>
      <c r="BH105" s="186">
        <f t="shared" si="7"/>
        <v>0</v>
      </c>
      <c r="BI105" s="186">
        <f t="shared" si="8"/>
        <v>0</v>
      </c>
      <c r="BJ105" s="18" t="s">
        <v>22</v>
      </c>
      <c r="BK105" s="186">
        <f t="shared" si="9"/>
        <v>0</v>
      </c>
      <c r="BL105" s="18" t="s">
        <v>178</v>
      </c>
      <c r="BM105" s="185" t="s">
        <v>1003</v>
      </c>
    </row>
    <row r="106" spans="1:65" s="2" customFormat="1" ht="14.45" customHeight="1">
      <c r="A106" s="35"/>
      <c r="B106" s="36"/>
      <c r="C106" s="174" t="s">
        <v>233</v>
      </c>
      <c r="D106" s="174" t="s">
        <v>129</v>
      </c>
      <c r="E106" s="175" t="s">
        <v>607</v>
      </c>
      <c r="F106" s="176" t="s">
        <v>608</v>
      </c>
      <c r="G106" s="177" t="s">
        <v>177</v>
      </c>
      <c r="H106" s="178">
        <v>4</v>
      </c>
      <c r="I106" s="179"/>
      <c r="J106" s="180">
        <f t="shared" si="0"/>
        <v>0</v>
      </c>
      <c r="K106" s="176" t="s">
        <v>133</v>
      </c>
      <c r="L106" s="40"/>
      <c r="M106" s="181" t="s">
        <v>20</v>
      </c>
      <c r="N106" s="182" t="s">
        <v>45</v>
      </c>
      <c r="O106" s="65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22</v>
      </c>
      <c r="AT106" s="185" t="s">
        <v>129</v>
      </c>
      <c r="AU106" s="185" t="s">
        <v>83</v>
      </c>
      <c r="AY106" s="18" t="s">
        <v>127</v>
      </c>
      <c r="BE106" s="186">
        <f t="shared" si="4"/>
        <v>0</v>
      </c>
      <c r="BF106" s="186">
        <f t="shared" si="5"/>
        <v>0</v>
      </c>
      <c r="BG106" s="186">
        <f t="shared" si="6"/>
        <v>0</v>
      </c>
      <c r="BH106" s="186">
        <f t="shared" si="7"/>
        <v>0</v>
      </c>
      <c r="BI106" s="186">
        <f t="shared" si="8"/>
        <v>0</v>
      </c>
      <c r="BJ106" s="18" t="s">
        <v>22</v>
      </c>
      <c r="BK106" s="186">
        <f t="shared" si="9"/>
        <v>0</v>
      </c>
      <c r="BL106" s="18" t="s">
        <v>22</v>
      </c>
      <c r="BM106" s="185" t="s">
        <v>609</v>
      </c>
    </row>
    <row r="107" spans="1:65" s="2" customFormat="1" ht="37.9" customHeight="1">
      <c r="A107" s="35"/>
      <c r="B107" s="36"/>
      <c r="C107" s="174" t="s">
        <v>237</v>
      </c>
      <c r="D107" s="174" t="s">
        <v>129</v>
      </c>
      <c r="E107" s="175" t="s">
        <v>615</v>
      </c>
      <c r="F107" s="176" t="s">
        <v>616</v>
      </c>
      <c r="G107" s="177" t="s">
        <v>177</v>
      </c>
      <c r="H107" s="178">
        <v>4</v>
      </c>
      <c r="I107" s="179"/>
      <c r="J107" s="180">
        <f t="shared" si="0"/>
        <v>0</v>
      </c>
      <c r="K107" s="176" t="s">
        <v>133</v>
      </c>
      <c r="L107" s="40"/>
      <c r="M107" s="181" t="s">
        <v>20</v>
      </c>
      <c r="N107" s="182" t="s">
        <v>45</v>
      </c>
      <c r="O107" s="65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22</v>
      </c>
      <c r="AT107" s="185" t="s">
        <v>129</v>
      </c>
      <c r="AU107" s="185" t="s">
        <v>83</v>
      </c>
      <c r="AY107" s="18" t="s">
        <v>127</v>
      </c>
      <c r="BE107" s="186">
        <f t="shared" si="4"/>
        <v>0</v>
      </c>
      <c r="BF107" s="186">
        <f t="shared" si="5"/>
        <v>0</v>
      </c>
      <c r="BG107" s="186">
        <f t="shared" si="6"/>
        <v>0</v>
      </c>
      <c r="BH107" s="186">
        <f t="shared" si="7"/>
        <v>0</v>
      </c>
      <c r="BI107" s="186">
        <f t="shared" si="8"/>
        <v>0</v>
      </c>
      <c r="BJ107" s="18" t="s">
        <v>22</v>
      </c>
      <c r="BK107" s="186">
        <f t="shared" si="9"/>
        <v>0</v>
      </c>
      <c r="BL107" s="18" t="s">
        <v>22</v>
      </c>
      <c r="BM107" s="185" t="s">
        <v>617</v>
      </c>
    </row>
    <row r="108" spans="1:65" s="2" customFormat="1" ht="14.45" customHeight="1">
      <c r="A108" s="35"/>
      <c r="B108" s="36"/>
      <c r="C108" s="214" t="s">
        <v>241</v>
      </c>
      <c r="D108" s="214" t="s">
        <v>162</v>
      </c>
      <c r="E108" s="215" t="s">
        <v>619</v>
      </c>
      <c r="F108" s="216" t="s">
        <v>620</v>
      </c>
      <c r="G108" s="217" t="s">
        <v>177</v>
      </c>
      <c r="H108" s="218">
        <v>4</v>
      </c>
      <c r="I108" s="219"/>
      <c r="J108" s="220">
        <f t="shared" si="0"/>
        <v>0</v>
      </c>
      <c r="K108" s="216" t="s">
        <v>133</v>
      </c>
      <c r="L108" s="221"/>
      <c r="M108" s="222" t="s">
        <v>20</v>
      </c>
      <c r="N108" s="223" t="s">
        <v>45</v>
      </c>
      <c r="O108" s="65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178</v>
      </c>
      <c r="AT108" s="185" t="s">
        <v>162</v>
      </c>
      <c r="AU108" s="185" t="s">
        <v>83</v>
      </c>
      <c r="AY108" s="18" t="s">
        <v>127</v>
      </c>
      <c r="BE108" s="186">
        <f t="shared" si="4"/>
        <v>0</v>
      </c>
      <c r="BF108" s="186">
        <f t="shared" si="5"/>
        <v>0</v>
      </c>
      <c r="BG108" s="186">
        <f t="shared" si="6"/>
        <v>0</v>
      </c>
      <c r="BH108" s="186">
        <f t="shared" si="7"/>
        <v>0</v>
      </c>
      <c r="BI108" s="186">
        <f t="shared" si="8"/>
        <v>0</v>
      </c>
      <c r="BJ108" s="18" t="s">
        <v>22</v>
      </c>
      <c r="BK108" s="186">
        <f t="shared" si="9"/>
        <v>0</v>
      </c>
      <c r="BL108" s="18" t="s">
        <v>178</v>
      </c>
      <c r="BM108" s="185" t="s">
        <v>621</v>
      </c>
    </row>
    <row r="109" spans="1:65" s="2" customFormat="1" ht="14.45" customHeight="1">
      <c r="A109" s="35"/>
      <c r="B109" s="36"/>
      <c r="C109" s="174" t="s">
        <v>245</v>
      </c>
      <c r="D109" s="174" t="s">
        <v>129</v>
      </c>
      <c r="E109" s="175" t="s">
        <v>623</v>
      </c>
      <c r="F109" s="176" t="s">
        <v>624</v>
      </c>
      <c r="G109" s="177" t="s">
        <v>177</v>
      </c>
      <c r="H109" s="178">
        <v>4</v>
      </c>
      <c r="I109" s="179"/>
      <c r="J109" s="180">
        <f t="shared" si="0"/>
        <v>0</v>
      </c>
      <c r="K109" s="176" t="s">
        <v>133</v>
      </c>
      <c r="L109" s="40"/>
      <c r="M109" s="181" t="s">
        <v>20</v>
      </c>
      <c r="N109" s="182" t="s">
        <v>45</v>
      </c>
      <c r="O109" s="65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22</v>
      </c>
      <c r="AT109" s="185" t="s">
        <v>129</v>
      </c>
      <c r="AU109" s="185" t="s">
        <v>83</v>
      </c>
      <c r="AY109" s="18" t="s">
        <v>127</v>
      </c>
      <c r="BE109" s="186">
        <f t="shared" si="4"/>
        <v>0</v>
      </c>
      <c r="BF109" s="186">
        <f t="shared" si="5"/>
        <v>0</v>
      </c>
      <c r="BG109" s="186">
        <f t="shared" si="6"/>
        <v>0</v>
      </c>
      <c r="BH109" s="186">
        <f t="shared" si="7"/>
        <v>0</v>
      </c>
      <c r="BI109" s="186">
        <f t="shared" si="8"/>
        <v>0</v>
      </c>
      <c r="BJ109" s="18" t="s">
        <v>22</v>
      </c>
      <c r="BK109" s="186">
        <f t="shared" si="9"/>
        <v>0</v>
      </c>
      <c r="BL109" s="18" t="s">
        <v>22</v>
      </c>
      <c r="BM109" s="185" t="s">
        <v>625</v>
      </c>
    </row>
    <row r="110" spans="1:65" s="2" customFormat="1" ht="14.45" customHeight="1">
      <c r="A110" s="35"/>
      <c r="B110" s="36"/>
      <c r="C110" s="214" t="s">
        <v>249</v>
      </c>
      <c r="D110" s="214" t="s">
        <v>162</v>
      </c>
      <c r="E110" s="215" t="s">
        <v>627</v>
      </c>
      <c r="F110" s="216" t="s">
        <v>628</v>
      </c>
      <c r="G110" s="217" t="s">
        <v>177</v>
      </c>
      <c r="H110" s="218">
        <v>4</v>
      </c>
      <c r="I110" s="219"/>
      <c r="J110" s="220">
        <f t="shared" si="0"/>
        <v>0</v>
      </c>
      <c r="K110" s="216" t="s">
        <v>133</v>
      </c>
      <c r="L110" s="221"/>
      <c r="M110" s="222" t="s">
        <v>20</v>
      </c>
      <c r="N110" s="223" t="s">
        <v>45</v>
      </c>
      <c r="O110" s="65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178</v>
      </c>
      <c r="AT110" s="185" t="s">
        <v>162</v>
      </c>
      <c r="AU110" s="185" t="s">
        <v>83</v>
      </c>
      <c r="AY110" s="18" t="s">
        <v>127</v>
      </c>
      <c r="BE110" s="186">
        <f t="shared" si="4"/>
        <v>0</v>
      </c>
      <c r="BF110" s="186">
        <f t="shared" si="5"/>
        <v>0</v>
      </c>
      <c r="BG110" s="186">
        <f t="shared" si="6"/>
        <v>0</v>
      </c>
      <c r="BH110" s="186">
        <f t="shared" si="7"/>
        <v>0</v>
      </c>
      <c r="BI110" s="186">
        <f t="shared" si="8"/>
        <v>0</v>
      </c>
      <c r="BJ110" s="18" t="s">
        <v>22</v>
      </c>
      <c r="BK110" s="186">
        <f t="shared" si="9"/>
        <v>0</v>
      </c>
      <c r="BL110" s="18" t="s">
        <v>178</v>
      </c>
      <c r="BM110" s="185" t="s">
        <v>629</v>
      </c>
    </row>
    <row r="111" spans="1:65" s="2" customFormat="1" ht="14.45" customHeight="1">
      <c r="A111" s="35"/>
      <c r="B111" s="36"/>
      <c r="C111" s="174" t="s">
        <v>253</v>
      </c>
      <c r="D111" s="174" t="s">
        <v>129</v>
      </c>
      <c r="E111" s="175" t="s">
        <v>631</v>
      </c>
      <c r="F111" s="176" t="s">
        <v>632</v>
      </c>
      <c r="G111" s="177" t="s">
        <v>177</v>
      </c>
      <c r="H111" s="178">
        <v>4</v>
      </c>
      <c r="I111" s="179"/>
      <c r="J111" s="180">
        <f t="shared" si="0"/>
        <v>0</v>
      </c>
      <c r="K111" s="176" t="s">
        <v>133</v>
      </c>
      <c r="L111" s="40"/>
      <c r="M111" s="181" t="s">
        <v>20</v>
      </c>
      <c r="N111" s="182" t="s">
        <v>45</v>
      </c>
      <c r="O111" s="65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22</v>
      </c>
      <c r="AT111" s="185" t="s">
        <v>129</v>
      </c>
      <c r="AU111" s="185" t="s">
        <v>83</v>
      </c>
      <c r="AY111" s="18" t="s">
        <v>127</v>
      </c>
      <c r="BE111" s="186">
        <f t="shared" si="4"/>
        <v>0</v>
      </c>
      <c r="BF111" s="186">
        <f t="shared" si="5"/>
        <v>0</v>
      </c>
      <c r="BG111" s="186">
        <f t="shared" si="6"/>
        <v>0</v>
      </c>
      <c r="BH111" s="186">
        <f t="shared" si="7"/>
        <v>0</v>
      </c>
      <c r="BI111" s="186">
        <f t="shared" si="8"/>
        <v>0</v>
      </c>
      <c r="BJ111" s="18" t="s">
        <v>22</v>
      </c>
      <c r="BK111" s="186">
        <f t="shared" si="9"/>
        <v>0</v>
      </c>
      <c r="BL111" s="18" t="s">
        <v>22</v>
      </c>
      <c r="BM111" s="185" t="s">
        <v>633</v>
      </c>
    </row>
    <row r="112" spans="1:65" s="2" customFormat="1" ht="14.45" customHeight="1">
      <c r="A112" s="35"/>
      <c r="B112" s="36"/>
      <c r="C112" s="214" t="s">
        <v>257</v>
      </c>
      <c r="D112" s="214" t="s">
        <v>162</v>
      </c>
      <c r="E112" s="215" t="s">
        <v>635</v>
      </c>
      <c r="F112" s="216" t="s">
        <v>636</v>
      </c>
      <c r="G112" s="217" t="s">
        <v>177</v>
      </c>
      <c r="H112" s="218">
        <v>3</v>
      </c>
      <c r="I112" s="219"/>
      <c r="J112" s="220">
        <f t="shared" si="0"/>
        <v>0</v>
      </c>
      <c r="K112" s="216" t="s">
        <v>133</v>
      </c>
      <c r="L112" s="221"/>
      <c r="M112" s="222" t="s">
        <v>20</v>
      </c>
      <c r="N112" s="223" t="s">
        <v>45</v>
      </c>
      <c r="O112" s="65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83</v>
      </c>
      <c r="AT112" s="185" t="s">
        <v>162</v>
      </c>
      <c r="AU112" s="185" t="s">
        <v>83</v>
      </c>
      <c r="AY112" s="18" t="s">
        <v>127</v>
      </c>
      <c r="BE112" s="186">
        <f t="shared" si="4"/>
        <v>0</v>
      </c>
      <c r="BF112" s="186">
        <f t="shared" si="5"/>
        <v>0</v>
      </c>
      <c r="BG112" s="186">
        <f t="shared" si="6"/>
        <v>0</v>
      </c>
      <c r="BH112" s="186">
        <f t="shared" si="7"/>
        <v>0</v>
      </c>
      <c r="BI112" s="186">
        <f t="shared" si="8"/>
        <v>0</v>
      </c>
      <c r="BJ112" s="18" t="s">
        <v>22</v>
      </c>
      <c r="BK112" s="186">
        <f t="shared" si="9"/>
        <v>0</v>
      </c>
      <c r="BL112" s="18" t="s">
        <v>22</v>
      </c>
      <c r="BM112" s="185" t="s">
        <v>637</v>
      </c>
    </row>
    <row r="113" spans="1:65" s="2" customFormat="1" ht="14.45" customHeight="1">
      <c r="A113" s="35"/>
      <c r="B113" s="36"/>
      <c r="C113" s="214" t="s">
        <v>261</v>
      </c>
      <c r="D113" s="214" t="s">
        <v>162</v>
      </c>
      <c r="E113" s="215" t="s">
        <v>639</v>
      </c>
      <c r="F113" s="216" t="s">
        <v>640</v>
      </c>
      <c r="G113" s="217" t="s">
        <v>177</v>
      </c>
      <c r="H113" s="218">
        <v>1</v>
      </c>
      <c r="I113" s="219"/>
      <c r="J113" s="220">
        <f t="shared" si="0"/>
        <v>0</v>
      </c>
      <c r="K113" s="216" t="s">
        <v>133</v>
      </c>
      <c r="L113" s="221"/>
      <c r="M113" s="222" t="s">
        <v>20</v>
      </c>
      <c r="N113" s="223" t="s">
        <v>45</v>
      </c>
      <c r="O113" s="65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83</v>
      </c>
      <c r="AT113" s="185" t="s">
        <v>162</v>
      </c>
      <c r="AU113" s="185" t="s">
        <v>83</v>
      </c>
      <c r="AY113" s="18" t="s">
        <v>127</v>
      </c>
      <c r="BE113" s="186">
        <f t="shared" si="4"/>
        <v>0</v>
      </c>
      <c r="BF113" s="186">
        <f t="shared" si="5"/>
        <v>0</v>
      </c>
      <c r="BG113" s="186">
        <f t="shared" si="6"/>
        <v>0</v>
      </c>
      <c r="BH113" s="186">
        <f t="shared" si="7"/>
        <v>0</v>
      </c>
      <c r="BI113" s="186">
        <f t="shared" si="8"/>
        <v>0</v>
      </c>
      <c r="BJ113" s="18" t="s">
        <v>22</v>
      </c>
      <c r="BK113" s="186">
        <f t="shared" si="9"/>
        <v>0</v>
      </c>
      <c r="BL113" s="18" t="s">
        <v>22</v>
      </c>
      <c r="BM113" s="185" t="s">
        <v>641</v>
      </c>
    </row>
    <row r="114" spans="1:65" s="2" customFormat="1" ht="14.45" customHeight="1">
      <c r="A114" s="35"/>
      <c r="B114" s="36"/>
      <c r="C114" s="174" t="s">
        <v>265</v>
      </c>
      <c r="D114" s="174" t="s">
        <v>129</v>
      </c>
      <c r="E114" s="175" t="s">
        <v>643</v>
      </c>
      <c r="F114" s="176" t="s">
        <v>644</v>
      </c>
      <c r="G114" s="177" t="s">
        <v>177</v>
      </c>
      <c r="H114" s="178">
        <v>4</v>
      </c>
      <c r="I114" s="179"/>
      <c r="J114" s="180">
        <f t="shared" si="0"/>
        <v>0</v>
      </c>
      <c r="K114" s="176" t="s">
        <v>133</v>
      </c>
      <c r="L114" s="40"/>
      <c r="M114" s="181" t="s">
        <v>20</v>
      </c>
      <c r="N114" s="182" t="s">
        <v>45</v>
      </c>
      <c r="O114" s="65"/>
      <c r="P114" s="183">
        <f t="shared" si="1"/>
        <v>0</v>
      </c>
      <c r="Q114" s="183">
        <v>0</v>
      </c>
      <c r="R114" s="183">
        <f t="shared" si="2"/>
        <v>0</v>
      </c>
      <c r="S114" s="183">
        <v>0</v>
      </c>
      <c r="T114" s="184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22</v>
      </c>
      <c r="AT114" s="185" t="s">
        <v>129</v>
      </c>
      <c r="AU114" s="185" t="s">
        <v>83</v>
      </c>
      <c r="AY114" s="18" t="s">
        <v>127</v>
      </c>
      <c r="BE114" s="186">
        <f t="shared" si="4"/>
        <v>0</v>
      </c>
      <c r="BF114" s="186">
        <f t="shared" si="5"/>
        <v>0</v>
      </c>
      <c r="BG114" s="186">
        <f t="shared" si="6"/>
        <v>0</v>
      </c>
      <c r="BH114" s="186">
        <f t="shared" si="7"/>
        <v>0</v>
      </c>
      <c r="BI114" s="186">
        <f t="shared" si="8"/>
        <v>0</v>
      </c>
      <c r="BJ114" s="18" t="s">
        <v>22</v>
      </c>
      <c r="BK114" s="186">
        <f t="shared" si="9"/>
        <v>0</v>
      </c>
      <c r="BL114" s="18" t="s">
        <v>22</v>
      </c>
      <c r="BM114" s="185" t="s">
        <v>645</v>
      </c>
    </row>
    <row r="115" spans="1:65" s="2" customFormat="1" ht="14.45" customHeight="1">
      <c r="A115" s="35"/>
      <c r="B115" s="36"/>
      <c r="C115" s="214" t="s">
        <v>269</v>
      </c>
      <c r="D115" s="214" t="s">
        <v>162</v>
      </c>
      <c r="E115" s="215" t="s">
        <v>647</v>
      </c>
      <c r="F115" s="216" t="s">
        <v>648</v>
      </c>
      <c r="G115" s="217" t="s">
        <v>177</v>
      </c>
      <c r="H115" s="218">
        <v>3</v>
      </c>
      <c r="I115" s="219"/>
      <c r="J115" s="220">
        <f t="shared" si="0"/>
        <v>0</v>
      </c>
      <c r="K115" s="216" t="s">
        <v>133</v>
      </c>
      <c r="L115" s="221"/>
      <c r="M115" s="222" t="s">
        <v>20</v>
      </c>
      <c r="N115" s="223" t="s">
        <v>45</v>
      </c>
      <c r="O115" s="65"/>
      <c r="P115" s="183">
        <f t="shared" si="1"/>
        <v>0</v>
      </c>
      <c r="Q115" s="183">
        <v>0</v>
      </c>
      <c r="R115" s="183">
        <f t="shared" si="2"/>
        <v>0</v>
      </c>
      <c r="S115" s="183">
        <v>0</v>
      </c>
      <c r="T115" s="184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83</v>
      </c>
      <c r="AT115" s="185" t="s">
        <v>162</v>
      </c>
      <c r="AU115" s="185" t="s">
        <v>83</v>
      </c>
      <c r="AY115" s="18" t="s">
        <v>127</v>
      </c>
      <c r="BE115" s="186">
        <f t="shared" si="4"/>
        <v>0</v>
      </c>
      <c r="BF115" s="186">
        <f t="shared" si="5"/>
        <v>0</v>
      </c>
      <c r="BG115" s="186">
        <f t="shared" si="6"/>
        <v>0</v>
      </c>
      <c r="BH115" s="186">
        <f t="shared" si="7"/>
        <v>0</v>
      </c>
      <c r="BI115" s="186">
        <f t="shared" si="8"/>
        <v>0</v>
      </c>
      <c r="BJ115" s="18" t="s">
        <v>22</v>
      </c>
      <c r="BK115" s="186">
        <f t="shared" si="9"/>
        <v>0</v>
      </c>
      <c r="BL115" s="18" t="s">
        <v>22</v>
      </c>
      <c r="BM115" s="185" t="s">
        <v>649</v>
      </c>
    </row>
    <row r="116" spans="1:65" s="2" customFormat="1" ht="14.45" customHeight="1">
      <c r="A116" s="35"/>
      <c r="B116" s="36"/>
      <c r="C116" s="214" t="s">
        <v>273</v>
      </c>
      <c r="D116" s="214" t="s">
        <v>162</v>
      </c>
      <c r="E116" s="215" t="s">
        <v>651</v>
      </c>
      <c r="F116" s="216" t="s">
        <v>652</v>
      </c>
      <c r="G116" s="217" t="s">
        <v>177</v>
      </c>
      <c r="H116" s="218">
        <v>1</v>
      </c>
      <c r="I116" s="219"/>
      <c r="J116" s="220">
        <f t="shared" si="0"/>
        <v>0</v>
      </c>
      <c r="K116" s="216" t="s">
        <v>133</v>
      </c>
      <c r="L116" s="221"/>
      <c r="M116" s="222" t="s">
        <v>20</v>
      </c>
      <c r="N116" s="223" t="s">
        <v>45</v>
      </c>
      <c r="O116" s="65"/>
      <c r="P116" s="183">
        <f t="shared" si="1"/>
        <v>0</v>
      </c>
      <c r="Q116" s="183">
        <v>0</v>
      </c>
      <c r="R116" s="183">
        <f t="shared" si="2"/>
        <v>0</v>
      </c>
      <c r="S116" s="183">
        <v>0</v>
      </c>
      <c r="T116" s="184">
        <f t="shared" si="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83</v>
      </c>
      <c r="AT116" s="185" t="s">
        <v>162</v>
      </c>
      <c r="AU116" s="185" t="s">
        <v>83</v>
      </c>
      <c r="AY116" s="18" t="s">
        <v>127</v>
      </c>
      <c r="BE116" s="186">
        <f t="shared" si="4"/>
        <v>0</v>
      </c>
      <c r="BF116" s="186">
        <f t="shared" si="5"/>
        <v>0</v>
      </c>
      <c r="BG116" s="186">
        <f t="shared" si="6"/>
        <v>0</v>
      </c>
      <c r="BH116" s="186">
        <f t="shared" si="7"/>
        <v>0</v>
      </c>
      <c r="BI116" s="186">
        <f t="shared" si="8"/>
        <v>0</v>
      </c>
      <c r="BJ116" s="18" t="s">
        <v>22</v>
      </c>
      <c r="BK116" s="186">
        <f t="shared" si="9"/>
        <v>0</v>
      </c>
      <c r="BL116" s="18" t="s">
        <v>22</v>
      </c>
      <c r="BM116" s="185" t="s">
        <v>653</v>
      </c>
    </row>
    <row r="117" spans="1:65" s="2" customFormat="1" ht="14.45" customHeight="1">
      <c r="A117" s="35"/>
      <c r="B117" s="36"/>
      <c r="C117" s="174" t="s">
        <v>277</v>
      </c>
      <c r="D117" s="174" t="s">
        <v>129</v>
      </c>
      <c r="E117" s="175" t="s">
        <v>662</v>
      </c>
      <c r="F117" s="176" t="s">
        <v>663</v>
      </c>
      <c r="G117" s="177" t="s">
        <v>177</v>
      </c>
      <c r="H117" s="178">
        <v>4</v>
      </c>
      <c r="I117" s="179"/>
      <c r="J117" s="180">
        <f t="shared" si="0"/>
        <v>0</v>
      </c>
      <c r="K117" s="176" t="s">
        <v>133</v>
      </c>
      <c r="L117" s="40"/>
      <c r="M117" s="181" t="s">
        <v>20</v>
      </c>
      <c r="N117" s="182" t="s">
        <v>45</v>
      </c>
      <c r="O117" s="65"/>
      <c r="P117" s="183">
        <f t="shared" si="1"/>
        <v>0</v>
      </c>
      <c r="Q117" s="183">
        <v>0</v>
      </c>
      <c r="R117" s="183">
        <f t="shared" si="2"/>
        <v>0</v>
      </c>
      <c r="S117" s="183">
        <v>0</v>
      </c>
      <c r="T117" s="184">
        <f t="shared" si="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22</v>
      </c>
      <c r="AT117" s="185" t="s">
        <v>129</v>
      </c>
      <c r="AU117" s="185" t="s">
        <v>83</v>
      </c>
      <c r="AY117" s="18" t="s">
        <v>127</v>
      </c>
      <c r="BE117" s="186">
        <f t="shared" si="4"/>
        <v>0</v>
      </c>
      <c r="BF117" s="186">
        <f t="shared" si="5"/>
        <v>0</v>
      </c>
      <c r="BG117" s="186">
        <f t="shared" si="6"/>
        <v>0</v>
      </c>
      <c r="BH117" s="186">
        <f t="shared" si="7"/>
        <v>0</v>
      </c>
      <c r="BI117" s="186">
        <f t="shared" si="8"/>
        <v>0</v>
      </c>
      <c r="BJ117" s="18" t="s">
        <v>22</v>
      </c>
      <c r="BK117" s="186">
        <f t="shared" si="9"/>
        <v>0</v>
      </c>
      <c r="BL117" s="18" t="s">
        <v>22</v>
      </c>
      <c r="BM117" s="185" t="s">
        <v>664</v>
      </c>
    </row>
    <row r="118" spans="1:65" s="2" customFormat="1" ht="14.45" customHeight="1">
      <c r="A118" s="35"/>
      <c r="B118" s="36"/>
      <c r="C118" s="214" t="s">
        <v>281</v>
      </c>
      <c r="D118" s="214" t="s">
        <v>162</v>
      </c>
      <c r="E118" s="215" t="s">
        <v>666</v>
      </c>
      <c r="F118" s="216" t="s">
        <v>667</v>
      </c>
      <c r="G118" s="217" t="s">
        <v>177</v>
      </c>
      <c r="H118" s="218">
        <v>4</v>
      </c>
      <c r="I118" s="219"/>
      <c r="J118" s="220">
        <f t="shared" si="0"/>
        <v>0</v>
      </c>
      <c r="K118" s="216" t="s">
        <v>133</v>
      </c>
      <c r="L118" s="221"/>
      <c r="M118" s="222" t="s">
        <v>20</v>
      </c>
      <c r="N118" s="223" t="s">
        <v>45</v>
      </c>
      <c r="O118" s="65"/>
      <c r="P118" s="183">
        <f t="shared" si="1"/>
        <v>0</v>
      </c>
      <c r="Q118" s="183">
        <v>0</v>
      </c>
      <c r="R118" s="183">
        <f t="shared" si="2"/>
        <v>0</v>
      </c>
      <c r="S118" s="183">
        <v>0</v>
      </c>
      <c r="T118" s="184">
        <f t="shared" si="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178</v>
      </c>
      <c r="AT118" s="185" t="s">
        <v>162</v>
      </c>
      <c r="AU118" s="185" t="s">
        <v>83</v>
      </c>
      <c r="AY118" s="18" t="s">
        <v>127</v>
      </c>
      <c r="BE118" s="186">
        <f t="shared" si="4"/>
        <v>0</v>
      </c>
      <c r="BF118" s="186">
        <f t="shared" si="5"/>
        <v>0</v>
      </c>
      <c r="BG118" s="186">
        <f t="shared" si="6"/>
        <v>0</v>
      </c>
      <c r="BH118" s="186">
        <f t="shared" si="7"/>
        <v>0</v>
      </c>
      <c r="BI118" s="186">
        <f t="shared" si="8"/>
        <v>0</v>
      </c>
      <c r="BJ118" s="18" t="s">
        <v>22</v>
      </c>
      <c r="BK118" s="186">
        <f t="shared" si="9"/>
        <v>0</v>
      </c>
      <c r="BL118" s="18" t="s">
        <v>178</v>
      </c>
      <c r="BM118" s="185" t="s">
        <v>668</v>
      </c>
    </row>
    <row r="119" spans="1:65" s="2" customFormat="1" ht="14.45" customHeight="1">
      <c r="A119" s="35"/>
      <c r="B119" s="36"/>
      <c r="C119" s="174" t="s">
        <v>285</v>
      </c>
      <c r="D119" s="174" t="s">
        <v>129</v>
      </c>
      <c r="E119" s="175" t="s">
        <v>670</v>
      </c>
      <c r="F119" s="176" t="s">
        <v>671</v>
      </c>
      <c r="G119" s="177" t="s">
        <v>177</v>
      </c>
      <c r="H119" s="178">
        <v>4</v>
      </c>
      <c r="I119" s="179"/>
      <c r="J119" s="180">
        <f t="shared" si="0"/>
        <v>0</v>
      </c>
      <c r="K119" s="176" t="s">
        <v>133</v>
      </c>
      <c r="L119" s="40"/>
      <c r="M119" s="181" t="s">
        <v>20</v>
      </c>
      <c r="N119" s="182" t="s">
        <v>45</v>
      </c>
      <c r="O119" s="65"/>
      <c r="P119" s="183">
        <f t="shared" si="1"/>
        <v>0</v>
      </c>
      <c r="Q119" s="183">
        <v>0</v>
      </c>
      <c r="R119" s="183">
        <f t="shared" si="2"/>
        <v>0</v>
      </c>
      <c r="S119" s="183">
        <v>0</v>
      </c>
      <c r="T119" s="184">
        <f t="shared" si="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22</v>
      </c>
      <c r="AT119" s="185" t="s">
        <v>129</v>
      </c>
      <c r="AU119" s="185" t="s">
        <v>83</v>
      </c>
      <c r="AY119" s="18" t="s">
        <v>127</v>
      </c>
      <c r="BE119" s="186">
        <f t="shared" si="4"/>
        <v>0</v>
      </c>
      <c r="BF119" s="186">
        <f t="shared" si="5"/>
        <v>0</v>
      </c>
      <c r="BG119" s="186">
        <f t="shared" si="6"/>
        <v>0</v>
      </c>
      <c r="BH119" s="186">
        <f t="shared" si="7"/>
        <v>0</v>
      </c>
      <c r="BI119" s="186">
        <f t="shared" si="8"/>
        <v>0</v>
      </c>
      <c r="BJ119" s="18" t="s">
        <v>22</v>
      </c>
      <c r="BK119" s="186">
        <f t="shared" si="9"/>
        <v>0</v>
      </c>
      <c r="BL119" s="18" t="s">
        <v>22</v>
      </c>
      <c r="BM119" s="185" t="s">
        <v>672</v>
      </c>
    </row>
    <row r="120" spans="1:65" s="2" customFormat="1" ht="14.45" customHeight="1">
      <c r="A120" s="35"/>
      <c r="B120" s="36"/>
      <c r="C120" s="214" t="s">
        <v>289</v>
      </c>
      <c r="D120" s="214" t="s">
        <v>162</v>
      </c>
      <c r="E120" s="215" t="s">
        <v>674</v>
      </c>
      <c r="F120" s="216" t="s">
        <v>675</v>
      </c>
      <c r="G120" s="217" t="s">
        <v>177</v>
      </c>
      <c r="H120" s="218">
        <v>4</v>
      </c>
      <c r="I120" s="219"/>
      <c r="J120" s="220">
        <f t="shared" si="0"/>
        <v>0</v>
      </c>
      <c r="K120" s="216" t="s">
        <v>133</v>
      </c>
      <c r="L120" s="221"/>
      <c r="M120" s="222" t="s">
        <v>20</v>
      </c>
      <c r="N120" s="223" t="s">
        <v>45</v>
      </c>
      <c r="O120" s="65"/>
      <c r="P120" s="183">
        <f t="shared" si="1"/>
        <v>0</v>
      </c>
      <c r="Q120" s="183">
        <v>0</v>
      </c>
      <c r="R120" s="183">
        <f t="shared" si="2"/>
        <v>0</v>
      </c>
      <c r="S120" s="183">
        <v>0</v>
      </c>
      <c r="T120" s="184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83</v>
      </c>
      <c r="AT120" s="185" t="s">
        <v>162</v>
      </c>
      <c r="AU120" s="185" t="s">
        <v>83</v>
      </c>
      <c r="AY120" s="18" t="s">
        <v>127</v>
      </c>
      <c r="BE120" s="186">
        <f t="shared" si="4"/>
        <v>0</v>
      </c>
      <c r="BF120" s="186">
        <f t="shared" si="5"/>
        <v>0</v>
      </c>
      <c r="BG120" s="186">
        <f t="shared" si="6"/>
        <v>0</v>
      </c>
      <c r="BH120" s="186">
        <f t="shared" si="7"/>
        <v>0</v>
      </c>
      <c r="BI120" s="186">
        <f t="shared" si="8"/>
        <v>0</v>
      </c>
      <c r="BJ120" s="18" t="s">
        <v>22</v>
      </c>
      <c r="BK120" s="186">
        <f t="shared" si="9"/>
        <v>0</v>
      </c>
      <c r="BL120" s="18" t="s">
        <v>22</v>
      </c>
      <c r="BM120" s="185" t="s">
        <v>676</v>
      </c>
    </row>
    <row r="121" spans="1:65" s="2" customFormat="1" ht="14.45" customHeight="1">
      <c r="A121" s="35"/>
      <c r="B121" s="36"/>
      <c r="C121" s="174" t="s">
        <v>294</v>
      </c>
      <c r="D121" s="174" t="s">
        <v>129</v>
      </c>
      <c r="E121" s="175" t="s">
        <v>678</v>
      </c>
      <c r="F121" s="176" t="s">
        <v>679</v>
      </c>
      <c r="G121" s="177" t="s">
        <v>177</v>
      </c>
      <c r="H121" s="178">
        <v>4</v>
      </c>
      <c r="I121" s="179"/>
      <c r="J121" s="180">
        <f t="shared" si="0"/>
        <v>0</v>
      </c>
      <c r="K121" s="176" t="s">
        <v>133</v>
      </c>
      <c r="L121" s="40"/>
      <c r="M121" s="181" t="s">
        <v>20</v>
      </c>
      <c r="N121" s="182" t="s">
        <v>45</v>
      </c>
      <c r="O121" s="65"/>
      <c r="P121" s="183">
        <f t="shared" si="1"/>
        <v>0</v>
      </c>
      <c r="Q121" s="183">
        <v>0</v>
      </c>
      <c r="R121" s="183">
        <f t="shared" si="2"/>
        <v>0</v>
      </c>
      <c r="S121" s="183">
        <v>0</v>
      </c>
      <c r="T121" s="184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22</v>
      </c>
      <c r="AT121" s="185" t="s">
        <v>129</v>
      </c>
      <c r="AU121" s="185" t="s">
        <v>83</v>
      </c>
      <c r="AY121" s="18" t="s">
        <v>127</v>
      </c>
      <c r="BE121" s="186">
        <f t="shared" si="4"/>
        <v>0</v>
      </c>
      <c r="BF121" s="186">
        <f t="shared" si="5"/>
        <v>0</v>
      </c>
      <c r="BG121" s="186">
        <f t="shared" si="6"/>
        <v>0</v>
      </c>
      <c r="BH121" s="186">
        <f t="shared" si="7"/>
        <v>0</v>
      </c>
      <c r="BI121" s="186">
        <f t="shared" si="8"/>
        <v>0</v>
      </c>
      <c r="BJ121" s="18" t="s">
        <v>22</v>
      </c>
      <c r="BK121" s="186">
        <f t="shared" si="9"/>
        <v>0</v>
      </c>
      <c r="BL121" s="18" t="s">
        <v>22</v>
      </c>
      <c r="BM121" s="185" t="s">
        <v>680</v>
      </c>
    </row>
    <row r="122" spans="1:65" s="2" customFormat="1" ht="14.45" customHeight="1">
      <c r="A122" s="35"/>
      <c r="B122" s="36"/>
      <c r="C122" s="174" t="s">
        <v>298</v>
      </c>
      <c r="D122" s="174" t="s">
        <v>129</v>
      </c>
      <c r="E122" s="175" t="s">
        <v>682</v>
      </c>
      <c r="F122" s="176" t="s">
        <v>683</v>
      </c>
      <c r="G122" s="177" t="s">
        <v>177</v>
      </c>
      <c r="H122" s="178">
        <v>4</v>
      </c>
      <c r="I122" s="179"/>
      <c r="J122" s="180">
        <f t="shared" si="0"/>
        <v>0</v>
      </c>
      <c r="K122" s="176" t="s">
        <v>133</v>
      </c>
      <c r="L122" s="40"/>
      <c r="M122" s="181" t="s">
        <v>20</v>
      </c>
      <c r="N122" s="182" t="s">
        <v>45</v>
      </c>
      <c r="O122" s="65"/>
      <c r="P122" s="183">
        <f t="shared" si="1"/>
        <v>0</v>
      </c>
      <c r="Q122" s="183">
        <v>0</v>
      </c>
      <c r="R122" s="183">
        <f t="shared" si="2"/>
        <v>0</v>
      </c>
      <c r="S122" s="183">
        <v>0</v>
      </c>
      <c r="T122" s="184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22</v>
      </c>
      <c r="AT122" s="185" t="s">
        <v>129</v>
      </c>
      <c r="AU122" s="185" t="s">
        <v>83</v>
      </c>
      <c r="AY122" s="18" t="s">
        <v>127</v>
      </c>
      <c r="BE122" s="186">
        <f t="shared" si="4"/>
        <v>0</v>
      </c>
      <c r="BF122" s="186">
        <f t="shared" si="5"/>
        <v>0</v>
      </c>
      <c r="BG122" s="186">
        <f t="shared" si="6"/>
        <v>0</v>
      </c>
      <c r="BH122" s="186">
        <f t="shared" si="7"/>
        <v>0</v>
      </c>
      <c r="BI122" s="186">
        <f t="shared" si="8"/>
        <v>0</v>
      </c>
      <c r="BJ122" s="18" t="s">
        <v>22</v>
      </c>
      <c r="BK122" s="186">
        <f t="shared" si="9"/>
        <v>0</v>
      </c>
      <c r="BL122" s="18" t="s">
        <v>22</v>
      </c>
      <c r="BM122" s="185" t="s">
        <v>684</v>
      </c>
    </row>
    <row r="123" spans="1:65" s="2" customFormat="1" ht="14.45" customHeight="1">
      <c r="A123" s="35"/>
      <c r="B123" s="36"/>
      <c r="C123" s="214" t="s">
        <v>303</v>
      </c>
      <c r="D123" s="214" t="s">
        <v>162</v>
      </c>
      <c r="E123" s="215" t="s">
        <v>686</v>
      </c>
      <c r="F123" s="216" t="s">
        <v>687</v>
      </c>
      <c r="G123" s="217" t="s">
        <v>177</v>
      </c>
      <c r="H123" s="218">
        <v>4</v>
      </c>
      <c r="I123" s="219"/>
      <c r="J123" s="220">
        <f t="shared" si="0"/>
        <v>0</v>
      </c>
      <c r="K123" s="216" t="s">
        <v>133</v>
      </c>
      <c r="L123" s="221"/>
      <c r="M123" s="222" t="s">
        <v>20</v>
      </c>
      <c r="N123" s="223" t="s">
        <v>45</v>
      </c>
      <c r="O123" s="65"/>
      <c r="P123" s="183">
        <f t="shared" si="1"/>
        <v>0</v>
      </c>
      <c r="Q123" s="183">
        <v>0</v>
      </c>
      <c r="R123" s="183">
        <f t="shared" si="2"/>
        <v>0</v>
      </c>
      <c r="S123" s="183">
        <v>0</v>
      </c>
      <c r="T123" s="184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83</v>
      </c>
      <c r="AT123" s="185" t="s">
        <v>162</v>
      </c>
      <c r="AU123" s="185" t="s">
        <v>83</v>
      </c>
      <c r="AY123" s="18" t="s">
        <v>127</v>
      </c>
      <c r="BE123" s="186">
        <f t="shared" si="4"/>
        <v>0</v>
      </c>
      <c r="BF123" s="186">
        <f t="shared" si="5"/>
        <v>0</v>
      </c>
      <c r="BG123" s="186">
        <f t="shared" si="6"/>
        <v>0</v>
      </c>
      <c r="BH123" s="186">
        <f t="shared" si="7"/>
        <v>0</v>
      </c>
      <c r="BI123" s="186">
        <f t="shared" si="8"/>
        <v>0</v>
      </c>
      <c r="BJ123" s="18" t="s">
        <v>22</v>
      </c>
      <c r="BK123" s="186">
        <f t="shared" si="9"/>
        <v>0</v>
      </c>
      <c r="BL123" s="18" t="s">
        <v>22</v>
      </c>
      <c r="BM123" s="185" t="s">
        <v>688</v>
      </c>
    </row>
    <row r="124" spans="1:65" s="12" customFormat="1" ht="22.9" customHeight="1">
      <c r="B124" s="158"/>
      <c r="C124" s="159"/>
      <c r="D124" s="160" t="s">
        <v>73</v>
      </c>
      <c r="E124" s="172" t="s">
        <v>915</v>
      </c>
      <c r="F124" s="172" t="s">
        <v>916</v>
      </c>
      <c r="G124" s="159"/>
      <c r="H124" s="159"/>
      <c r="I124" s="162"/>
      <c r="J124" s="173">
        <f>BK124</f>
        <v>0</v>
      </c>
      <c r="K124" s="159"/>
      <c r="L124" s="164"/>
      <c r="M124" s="165"/>
      <c r="N124" s="166"/>
      <c r="O124" s="166"/>
      <c r="P124" s="167">
        <f>SUM(P125:P137)</f>
        <v>0</v>
      </c>
      <c r="Q124" s="166"/>
      <c r="R124" s="167">
        <f>SUM(R125:R137)</f>
        <v>0</v>
      </c>
      <c r="S124" s="166"/>
      <c r="T124" s="168">
        <f>SUM(T125:T137)</f>
        <v>0</v>
      </c>
      <c r="AR124" s="169" t="s">
        <v>145</v>
      </c>
      <c r="AT124" s="170" t="s">
        <v>73</v>
      </c>
      <c r="AU124" s="170" t="s">
        <v>22</v>
      </c>
      <c r="AY124" s="169" t="s">
        <v>127</v>
      </c>
      <c r="BK124" s="171">
        <f>SUM(BK125:BK137)</f>
        <v>0</v>
      </c>
    </row>
    <row r="125" spans="1:65" s="2" customFormat="1" ht="24.2" customHeight="1">
      <c r="A125" s="35"/>
      <c r="B125" s="36"/>
      <c r="C125" s="174" t="s">
        <v>307</v>
      </c>
      <c r="D125" s="174" t="s">
        <v>129</v>
      </c>
      <c r="E125" s="175" t="s">
        <v>918</v>
      </c>
      <c r="F125" s="176" t="s">
        <v>919</v>
      </c>
      <c r="G125" s="177" t="s">
        <v>920</v>
      </c>
      <c r="H125" s="178">
        <v>8</v>
      </c>
      <c r="I125" s="179"/>
      <c r="J125" s="180">
        <f t="shared" ref="J125:J135" si="10">ROUND(I125*H125,2)</f>
        <v>0</v>
      </c>
      <c r="K125" s="176" t="s">
        <v>133</v>
      </c>
      <c r="L125" s="40"/>
      <c r="M125" s="181" t="s">
        <v>20</v>
      </c>
      <c r="N125" s="182" t="s">
        <v>45</v>
      </c>
      <c r="O125" s="65"/>
      <c r="P125" s="183">
        <f t="shared" ref="P125:P135" si="11">O125*H125</f>
        <v>0</v>
      </c>
      <c r="Q125" s="183">
        <v>0</v>
      </c>
      <c r="R125" s="183">
        <f t="shared" ref="R125:R135" si="12">Q125*H125</f>
        <v>0</v>
      </c>
      <c r="S125" s="183">
        <v>0</v>
      </c>
      <c r="T125" s="184">
        <f t="shared" ref="T125:T135" si="1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22</v>
      </c>
      <c r="AT125" s="185" t="s">
        <v>129</v>
      </c>
      <c r="AU125" s="185" t="s">
        <v>83</v>
      </c>
      <c r="AY125" s="18" t="s">
        <v>127</v>
      </c>
      <c r="BE125" s="186">
        <f t="shared" ref="BE125:BE135" si="14">IF(N125="základní",J125,0)</f>
        <v>0</v>
      </c>
      <c r="BF125" s="186">
        <f t="shared" ref="BF125:BF135" si="15">IF(N125="snížená",J125,0)</f>
        <v>0</v>
      </c>
      <c r="BG125" s="186">
        <f t="shared" ref="BG125:BG135" si="16">IF(N125="zákl. přenesená",J125,0)</f>
        <v>0</v>
      </c>
      <c r="BH125" s="186">
        <f t="shared" ref="BH125:BH135" si="17">IF(N125="sníž. přenesená",J125,0)</f>
        <v>0</v>
      </c>
      <c r="BI125" s="186">
        <f t="shared" ref="BI125:BI135" si="18">IF(N125="nulová",J125,0)</f>
        <v>0</v>
      </c>
      <c r="BJ125" s="18" t="s">
        <v>22</v>
      </c>
      <c r="BK125" s="186">
        <f t="shared" ref="BK125:BK135" si="19">ROUND(I125*H125,2)</f>
        <v>0</v>
      </c>
      <c r="BL125" s="18" t="s">
        <v>22</v>
      </c>
      <c r="BM125" s="185" t="s">
        <v>921</v>
      </c>
    </row>
    <row r="126" spans="1:65" s="2" customFormat="1" ht="14.45" customHeight="1">
      <c r="A126" s="35"/>
      <c r="B126" s="36"/>
      <c r="C126" s="174" t="s">
        <v>311</v>
      </c>
      <c r="D126" s="174" t="s">
        <v>129</v>
      </c>
      <c r="E126" s="175" t="s">
        <v>923</v>
      </c>
      <c r="F126" s="176" t="s">
        <v>924</v>
      </c>
      <c r="G126" s="177" t="s">
        <v>920</v>
      </c>
      <c r="H126" s="178">
        <v>24</v>
      </c>
      <c r="I126" s="179"/>
      <c r="J126" s="180">
        <f t="shared" si="10"/>
        <v>0</v>
      </c>
      <c r="K126" s="176" t="s">
        <v>133</v>
      </c>
      <c r="L126" s="40"/>
      <c r="M126" s="181" t="s">
        <v>20</v>
      </c>
      <c r="N126" s="182" t="s">
        <v>45</v>
      </c>
      <c r="O126" s="65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22</v>
      </c>
      <c r="AT126" s="185" t="s">
        <v>129</v>
      </c>
      <c r="AU126" s="185" t="s">
        <v>83</v>
      </c>
      <c r="AY126" s="18" t="s">
        <v>127</v>
      </c>
      <c r="BE126" s="186">
        <f t="shared" si="14"/>
        <v>0</v>
      </c>
      <c r="BF126" s="186">
        <f t="shared" si="15"/>
        <v>0</v>
      </c>
      <c r="BG126" s="186">
        <f t="shared" si="16"/>
        <v>0</v>
      </c>
      <c r="BH126" s="186">
        <f t="shared" si="17"/>
        <v>0</v>
      </c>
      <c r="BI126" s="186">
        <f t="shared" si="18"/>
        <v>0</v>
      </c>
      <c r="BJ126" s="18" t="s">
        <v>22</v>
      </c>
      <c r="BK126" s="186">
        <f t="shared" si="19"/>
        <v>0</v>
      </c>
      <c r="BL126" s="18" t="s">
        <v>22</v>
      </c>
      <c r="BM126" s="185" t="s">
        <v>925</v>
      </c>
    </row>
    <row r="127" spans="1:65" s="2" customFormat="1" ht="24.2" customHeight="1">
      <c r="A127" s="35"/>
      <c r="B127" s="36"/>
      <c r="C127" s="174" t="s">
        <v>315</v>
      </c>
      <c r="D127" s="174" t="s">
        <v>129</v>
      </c>
      <c r="E127" s="175" t="s">
        <v>927</v>
      </c>
      <c r="F127" s="176" t="s">
        <v>928</v>
      </c>
      <c r="G127" s="177" t="s">
        <v>920</v>
      </c>
      <c r="H127" s="178">
        <v>40</v>
      </c>
      <c r="I127" s="179"/>
      <c r="J127" s="180">
        <f t="shared" si="10"/>
        <v>0</v>
      </c>
      <c r="K127" s="176" t="s">
        <v>133</v>
      </c>
      <c r="L127" s="40"/>
      <c r="M127" s="181" t="s">
        <v>20</v>
      </c>
      <c r="N127" s="182" t="s">
        <v>45</v>
      </c>
      <c r="O127" s="65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22</v>
      </c>
      <c r="AT127" s="185" t="s">
        <v>129</v>
      </c>
      <c r="AU127" s="185" t="s">
        <v>83</v>
      </c>
      <c r="AY127" s="18" t="s">
        <v>127</v>
      </c>
      <c r="BE127" s="186">
        <f t="shared" si="14"/>
        <v>0</v>
      </c>
      <c r="BF127" s="186">
        <f t="shared" si="15"/>
        <v>0</v>
      </c>
      <c r="BG127" s="186">
        <f t="shared" si="16"/>
        <v>0</v>
      </c>
      <c r="BH127" s="186">
        <f t="shared" si="17"/>
        <v>0</v>
      </c>
      <c r="BI127" s="186">
        <f t="shared" si="18"/>
        <v>0</v>
      </c>
      <c r="BJ127" s="18" t="s">
        <v>22</v>
      </c>
      <c r="BK127" s="186">
        <f t="shared" si="19"/>
        <v>0</v>
      </c>
      <c r="BL127" s="18" t="s">
        <v>22</v>
      </c>
      <c r="BM127" s="185" t="s">
        <v>929</v>
      </c>
    </row>
    <row r="128" spans="1:65" s="2" customFormat="1" ht="24.2" customHeight="1">
      <c r="A128" s="35"/>
      <c r="B128" s="36"/>
      <c r="C128" s="174" t="s">
        <v>319</v>
      </c>
      <c r="D128" s="174" t="s">
        <v>129</v>
      </c>
      <c r="E128" s="175" t="s">
        <v>931</v>
      </c>
      <c r="F128" s="176" t="s">
        <v>932</v>
      </c>
      <c r="G128" s="177" t="s">
        <v>177</v>
      </c>
      <c r="H128" s="178">
        <v>8</v>
      </c>
      <c r="I128" s="179"/>
      <c r="J128" s="180">
        <f t="shared" si="10"/>
        <v>0</v>
      </c>
      <c r="K128" s="176" t="s">
        <v>133</v>
      </c>
      <c r="L128" s="40"/>
      <c r="M128" s="181" t="s">
        <v>20</v>
      </c>
      <c r="N128" s="182" t="s">
        <v>45</v>
      </c>
      <c r="O128" s="65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22</v>
      </c>
      <c r="AT128" s="185" t="s">
        <v>129</v>
      </c>
      <c r="AU128" s="185" t="s">
        <v>83</v>
      </c>
      <c r="AY128" s="18" t="s">
        <v>127</v>
      </c>
      <c r="BE128" s="186">
        <f t="shared" si="14"/>
        <v>0</v>
      </c>
      <c r="BF128" s="186">
        <f t="shared" si="15"/>
        <v>0</v>
      </c>
      <c r="BG128" s="186">
        <f t="shared" si="16"/>
        <v>0</v>
      </c>
      <c r="BH128" s="186">
        <f t="shared" si="17"/>
        <v>0</v>
      </c>
      <c r="BI128" s="186">
        <f t="shared" si="18"/>
        <v>0</v>
      </c>
      <c r="BJ128" s="18" t="s">
        <v>22</v>
      </c>
      <c r="BK128" s="186">
        <f t="shared" si="19"/>
        <v>0</v>
      </c>
      <c r="BL128" s="18" t="s">
        <v>22</v>
      </c>
      <c r="BM128" s="185" t="s">
        <v>933</v>
      </c>
    </row>
    <row r="129" spans="1:65" s="2" customFormat="1" ht="37.9" customHeight="1">
      <c r="A129" s="35"/>
      <c r="B129" s="36"/>
      <c r="C129" s="174" t="s">
        <v>324</v>
      </c>
      <c r="D129" s="174" t="s">
        <v>129</v>
      </c>
      <c r="E129" s="175" t="s">
        <v>947</v>
      </c>
      <c r="F129" s="176" t="s">
        <v>948</v>
      </c>
      <c r="G129" s="177" t="s">
        <v>177</v>
      </c>
      <c r="H129" s="178">
        <v>7</v>
      </c>
      <c r="I129" s="179"/>
      <c r="J129" s="180">
        <f t="shared" si="10"/>
        <v>0</v>
      </c>
      <c r="K129" s="176" t="s">
        <v>367</v>
      </c>
      <c r="L129" s="40"/>
      <c r="M129" s="181" t="s">
        <v>20</v>
      </c>
      <c r="N129" s="182" t="s">
        <v>45</v>
      </c>
      <c r="O129" s="65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22</v>
      </c>
      <c r="AT129" s="185" t="s">
        <v>129</v>
      </c>
      <c r="AU129" s="185" t="s">
        <v>83</v>
      </c>
      <c r="AY129" s="18" t="s">
        <v>127</v>
      </c>
      <c r="BE129" s="186">
        <f t="shared" si="14"/>
        <v>0</v>
      </c>
      <c r="BF129" s="186">
        <f t="shared" si="15"/>
        <v>0</v>
      </c>
      <c r="BG129" s="186">
        <f t="shared" si="16"/>
        <v>0</v>
      </c>
      <c r="BH129" s="186">
        <f t="shared" si="17"/>
        <v>0</v>
      </c>
      <c r="BI129" s="186">
        <f t="shared" si="18"/>
        <v>0</v>
      </c>
      <c r="BJ129" s="18" t="s">
        <v>22</v>
      </c>
      <c r="BK129" s="186">
        <f t="shared" si="19"/>
        <v>0</v>
      </c>
      <c r="BL129" s="18" t="s">
        <v>22</v>
      </c>
      <c r="BM129" s="185" t="s">
        <v>1004</v>
      </c>
    </row>
    <row r="130" spans="1:65" s="2" customFormat="1" ht="62.65" customHeight="1">
      <c r="A130" s="35"/>
      <c r="B130" s="36"/>
      <c r="C130" s="174" t="s">
        <v>328</v>
      </c>
      <c r="D130" s="174" t="s">
        <v>129</v>
      </c>
      <c r="E130" s="175" t="s">
        <v>935</v>
      </c>
      <c r="F130" s="176" t="s">
        <v>936</v>
      </c>
      <c r="G130" s="177" t="s">
        <v>177</v>
      </c>
      <c r="H130" s="178">
        <v>8</v>
      </c>
      <c r="I130" s="179"/>
      <c r="J130" s="180">
        <f t="shared" si="10"/>
        <v>0</v>
      </c>
      <c r="K130" s="176" t="s">
        <v>133</v>
      </c>
      <c r="L130" s="40"/>
      <c r="M130" s="181" t="s">
        <v>20</v>
      </c>
      <c r="N130" s="182" t="s">
        <v>45</v>
      </c>
      <c r="O130" s="65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22</v>
      </c>
      <c r="AT130" s="185" t="s">
        <v>129</v>
      </c>
      <c r="AU130" s="185" t="s">
        <v>83</v>
      </c>
      <c r="AY130" s="18" t="s">
        <v>127</v>
      </c>
      <c r="BE130" s="186">
        <f t="shared" si="14"/>
        <v>0</v>
      </c>
      <c r="BF130" s="186">
        <f t="shared" si="15"/>
        <v>0</v>
      </c>
      <c r="BG130" s="186">
        <f t="shared" si="16"/>
        <v>0</v>
      </c>
      <c r="BH130" s="186">
        <f t="shared" si="17"/>
        <v>0</v>
      </c>
      <c r="BI130" s="186">
        <f t="shared" si="18"/>
        <v>0</v>
      </c>
      <c r="BJ130" s="18" t="s">
        <v>22</v>
      </c>
      <c r="BK130" s="186">
        <f t="shared" si="19"/>
        <v>0</v>
      </c>
      <c r="BL130" s="18" t="s">
        <v>22</v>
      </c>
      <c r="BM130" s="185" t="s">
        <v>937</v>
      </c>
    </row>
    <row r="131" spans="1:65" s="2" customFormat="1" ht="49.15" customHeight="1">
      <c r="A131" s="35"/>
      <c r="B131" s="36"/>
      <c r="C131" s="174" t="s">
        <v>332</v>
      </c>
      <c r="D131" s="174" t="s">
        <v>129</v>
      </c>
      <c r="E131" s="175" t="s">
        <v>939</v>
      </c>
      <c r="F131" s="176" t="s">
        <v>940</v>
      </c>
      <c r="G131" s="177" t="s">
        <v>177</v>
      </c>
      <c r="H131" s="178">
        <v>4</v>
      </c>
      <c r="I131" s="179"/>
      <c r="J131" s="180">
        <f t="shared" si="10"/>
        <v>0</v>
      </c>
      <c r="K131" s="176" t="s">
        <v>133</v>
      </c>
      <c r="L131" s="40"/>
      <c r="M131" s="181" t="s">
        <v>20</v>
      </c>
      <c r="N131" s="182" t="s">
        <v>45</v>
      </c>
      <c r="O131" s="65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22</v>
      </c>
      <c r="AT131" s="185" t="s">
        <v>129</v>
      </c>
      <c r="AU131" s="185" t="s">
        <v>83</v>
      </c>
      <c r="AY131" s="18" t="s">
        <v>127</v>
      </c>
      <c r="BE131" s="186">
        <f t="shared" si="14"/>
        <v>0</v>
      </c>
      <c r="BF131" s="186">
        <f t="shared" si="15"/>
        <v>0</v>
      </c>
      <c r="BG131" s="186">
        <f t="shared" si="16"/>
        <v>0</v>
      </c>
      <c r="BH131" s="186">
        <f t="shared" si="17"/>
        <v>0</v>
      </c>
      <c r="BI131" s="186">
        <f t="shared" si="18"/>
        <v>0</v>
      </c>
      <c r="BJ131" s="18" t="s">
        <v>22</v>
      </c>
      <c r="BK131" s="186">
        <f t="shared" si="19"/>
        <v>0</v>
      </c>
      <c r="BL131" s="18" t="s">
        <v>22</v>
      </c>
      <c r="BM131" s="185" t="s">
        <v>941</v>
      </c>
    </row>
    <row r="132" spans="1:65" s="2" customFormat="1" ht="62.65" customHeight="1">
      <c r="A132" s="35"/>
      <c r="B132" s="36"/>
      <c r="C132" s="174" t="s">
        <v>336</v>
      </c>
      <c r="D132" s="174" t="s">
        <v>129</v>
      </c>
      <c r="E132" s="175" t="s">
        <v>951</v>
      </c>
      <c r="F132" s="176" t="s">
        <v>952</v>
      </c>
      <c r="G132" s="177" t="s">
        <v>177</v>
      </c>
      <c r="H132" s="178">
        <v>8</v>
      </c>
      <c r="I132" s="179"/>
      <c r="J132" s="180">
        <f t="shared" si="10"/>
        <v>0</v>
      </c>
      <c r="K132" s="176" t="s">
        <v>133</v>
      </c>
      <c r="L132" s="40"/>
      <c r="M132" s="181" t="s">
        <v>20</v>
      </c>
      <c r="N132" s="182" t="s">
        <v>45</v>
      </c>
      <c r="O132" s="65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22</v>
      </c>
      <c r="AT132" s="185" t="s">
        <v>129</v>
      </c>
      <c r="AU132" s="185" t="s">
        <v>83</v>
      </c>
      <c r="AY132" s="18" t="s">
        <v>127</v>
      </c>
      <c r="BE132" s="186">
        <f t="shared" si="14"/>
        <v>0</v>
      </c>
      <c r="BF132" s="186">
        <f t="shared" si="15"/>
        <v>0</v>
      </c>
      <c r="BG132" s="186">
        <f t="shared" si="16"/>
        <v>0</v>
      </c>
      <c r="BH132" s="186">
        <f t="shared" si="17"/>
        <v>0</v>
      </c>
      <c r="BI132" s="186">
        <f t="shared" si="18"/>
        <v>0</v>
      </c>
      <c r="BJ132" s="18" t="s">
        <v>22</v>
      </c>
      <c r="BK132" s="186">
        <f t="shared" si="19"/>
        <v>0</v>
      </c>
      <c r="BL132" s="18" t="s">
        <v>22</v>
      </c>
      <c r="BM132" s="185" t="s">
        <v>953</v>
      </c>
    </row>
    <row r="133" spans="1:65" s="2" customFormat="1" ht="49.15" customHeight="1">
      <c r="A133" s="35"/>
      <c r="B133" s="36"/>
      <c r="C133" s="174" t="s">
        <v>340</v>
      </c>
      <c r="D133" s="174" t="s">
        <v>129</v>
      </c>
      <c r="E133" s="175" t="s">
        <v>955</v>
      </c>
      <c r="F133" s="176" t="s">
        <v>956</v>
      </c>
      <c r="G133" s="177" t="s">
        <v>177</v>
      </c>
      <c r="H133" s="178">
        <v>1</v>
      </c>
      <c r="I133" s="179"/>
      <c r="J133" s="180">
        <f t="shared" si="10"/>
        <v>0</v>
      </c>
      <c r="K133" s="176" t="s">
        <v>133</v>
      </c>
      <c r="L133" s="40"/>
      <c r="M133" s="181" t="s">
        <v>20</v>
      </c>
      <c r="N133" s="182" t="s">
        <v>45</v>
      </c>
      <c r="O133" s="65"/>
      <c r="P133" s="183">
        <f t="shared" si="11"/>
        <v>0</v>
      </c>
      <c r="Q133" s="183">
        <v>0</v>
      </c>
      <c r="R133" s="183">
        <f t="shared" si="12"/>
        <v>0</v>
      </c>
      <c r="S133" s="183">
        <v>0</v>
      </c>
      <c r="T133" s="184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22</v>
      </c>
      <c r="AT133" s="185" t="s">
        <v>129</v>
      </c>
      <c r="AU133" s="185" t="s">
        <v>83</v>
      </c>
      <c r="AY133" s="18" t="s">
        <v>127</v>
      </c>
      <c r="BE133" s="186">
        <f t="shared" si="14"/>
        <v>0</v>
      </c>
      <c r="BF133" s="186">
        <f t="shared" si="15"/>
        <v>0</v>
      </c>
      <c r="BG133" s="186">
        <f t="shared" si="16"/>
        <v>0</v>
      </c>
      <c r="BH133" s="186">
        <f t="shared" si="17"/>
        <v>0</v>
      </c>
      <c r="BI133" s="186">
        <f t="shared" si="18"/>
        <v>0</v>
      </c>
      <c r="BJ133" s="18" t="s">
        <v>22</v>
      </c>
      <c r="BK133" s="186">
        <f t="shared" si="19"/>
        <v>0</v>
      </c>
      <c r="BL133" s="18" t="s">
        <v>22</v>
      </c>
      <c r="BM133" s="185" t="s">
        <v>957</v>
      </c>
    </row>
    <row r="134" spans="1:65" s="2" customFormat="1" ht="24.2" customHeight="1">
      <c r="A134" s="35"/>
      <c r="B134" s="36"/>
      <c r="C134" s="174" t="s">
        <v>344</v>
      </c>
      <c r="D134" s="174" t="s">
        <v>129</v>
      </c>
      <c r="E134" s="175" t="s">
        <v>959</v>
      </c>
      <c r="F134" s="176" t="s">
        <v>960</v>
      </c>
      <c r="G134" s="177" t="s">
        <v>177</v>
      </c>
      <c r="H134" s="178">
        <v>1</v>
      </c>
      <c r="I134" s="179"/>
      <c r="J134" s="180">
        <f t="shared" si="10"/>
        <v>0</v>
      </c>
      <c r="K134" s="176" t="s">
        <v>133</v>
      </c>
      <c r="L134" s="40"/>
      <c r="M134" s="181" t="s">
        <v>20</v>
      </c>
      <c r="N134" s="182" t="s">
        <v>45</v>
      </c>
      <c r="O134" s="65"/>
      <c r="P134" s="183">
        <f t="shared" si="11"/>
        <v>0</v>
      </c>
      <c r="Q134" s="183">
        <v>0</v>
      </c>
      <c r="R134" s="183">
        <f t="shared" si="12"/>
        <v>0</v>
      </c>
      <c r="S134" s="183">
        <v>0</v>
      </c>
      <c r="T134" s="184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22</v>
      </c>
      <c r="AT134" s="185" t="s">
        <v>129</v>
      </c>
      <c r="AU134" s="185" t="s">
        <v>83</v>
      </c>
      <c r="AY134" s="18" t="s">
        <v>127</v>
      </c>
      <c r="BE134" s="186">
        <f t="shared" si="14"/>
        <v>0</v>
      </c>
      <c r="BF134" s="186">
        <f t="shared" si="15"/>
        <v>0</v>
      </c>
      <c r="BG134" s="186">
        <f t="shared" si="16"/>
        <v>0</v>
      </c>
      <c r="BH134" s="186">
        <f t="shared" si="17"/>
        <v>0</v>
      </c>
      <c r="BI134" s="186">
        <f t="shared" si="18"/>
        <v>0</v>
      </c>
      <c r="BJ134" s="18" t="s">
        <v>22</v>
      </c>
      <c r="BK134" s="186">
        <f t="shared" si="19"/>
        <v>0</v>
      </c>
      <c r="BL134" s="18" t="s">
        <v>22</v>
      </c>
      <c r="BM134" s="185" t="s">
        <v>961</v>
      </c>
    </row>
    <row r="135" spans="1:65" s="2" customFormat="1" ht="114.95" customHeight="1">
      <c r="A135" s="35"/>
      <c r="B135" s="36"/>
      <c r="C135" s="174" t="s">
        <v>348</v>
      </c>
      <c r="D135" s="174" t="s">
        <v>129</v>
      </c>
      <c r="E135" s="175" t="s">
        <v>963</v>
      </c>
      <c r="F135" s="176" t="s">
        <v>964</v>
      </c>
      <c r="G135" s="177" t="s">
        <v>965</v>
      </c>
      <c r="H135" s="178">
        <v>10</v>
      </c>
      <c r="I135" s="179"/>
      <c r="J135" s="180">
        <f t="shared" si="10"/>
        <v>0</v>
      </c>
      <c r="K135" s="176" t="s">
        <v>133</v>
      </c>
      <c r="L135" s="40"/>
      <c r="M135" s="181" t="s">
        <v>20</v>
      </c>
      <c r="N135" s="182" t="s">
        <v>45</v>
      </c>
      <c r="O135" s="65"/>
      <c r="P135" s="183">
        <f t="shared" si="11"/>
        <v>0</v>
      </c>
      <c r="Q135" s="183">
        <v>0</v>
      </c>
      <c r="R135" s="183">
        <f t="shared" si="12"/>
        <v>0</v>
      </c>
      <c r="S135" s="183">
        <v>0</v>
      </c>
      <c r="T135" s="184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22</v>
      </c>
      <c r="AT135" s="185" t="s">
        <v>129</v>
      </c>
      <c r="AU135" s="185" t="s">
        <v>83</v>
      </c>
      <c r="AY135" s="18" t="s">
        <v>127</v>
      </c>
      <c r="BE135" s="186">
        <f t="shared" si="14"/>
        <v>0</v>
      </c>
      <c r="BF135" s="186">
        <f t="shared" si="15"/>
        <v>0</v>
      </c>
      <c r="BG135" s="186">
        <f t="shared" si="16"/>
        <v>0</v>
      </c>
      <c r="BH135" s="186">
        <f t="shared" si="17"/>
        <v>0</v>
      </c>
      <c r="BI135" s="186">
        <f t="shared" si="18"/>
        <v>0</v>
      </c>
      <c r="BJ135" s="18" t="s">
        <v>22</v>
      </c>
      <c r="BK135" s="186">
        <f t="shared" si="19"/>
        <v>0</v>
      </c>
      <c r="BL135" s="18" t="s">
        <v>22</v>
      </c>
      <c r="BM135" s="185" t="s">
        <v>966</v>
      </c>
    </row>
    <row r="136" spans="1:65" s="2" customFormat="1" ht="68.25">
      <c r="A136" s="35"/>
      <c r="B136" s="36"/>
      <c r="C136" s="37"/>
      <c r="D136" s="187" t="s">
        <v>135</v>
      </c>
      <c r="E136" s="37"/>
      <c r="F136" s="188" t="s">
        <v>967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135</v>
      </c>
      <c r="AU136" s="18" t="s">
        <v>83</v>
      </c>
    </row>
    <row r="137" spans="1:65" s="2" customFormat="1" ht="19.5">
      <c r="A137" s="35"/>
      <c r="B137" s="36"/>
      <c r="C137" s="37"/>
      <c r="D137" s="187" t="s">
        <v>968</v>
      </c>
      <c r="E137" s="37"/>
      <c r="F137" s="188" t="s">
        <v>969</v>
      </c>
      <c r="G137" s="37"/>
      <c r="H137" s="37"/>
      <c r="I137" s="189"/>
      <c r="J137" s="37"/>
      <c r="K137" s="37"/>
      <c r="L137" s="40"/>
      <c r="M137" s="234"/>
      <c r="N137" s="235"/>
      <c r="O137" s="236"/>
      <c r="P137" s="236"/>
      <c r="Q137" s="236"/>
      <c r="R137" s="236"/>
      <c r="S137" s="236"/>
      <c r="T137" s="237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968</v>
      </c>
      <c r="AU137" s="18" t="s">
        <v>83</v>
      </c>
    </row>
    <row r="138" spans="1:65" s="2" customFormat="1" ht="6.95" customHeight="1">
      <c r="A138" s="35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0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algorithmName="SHA-512" hashValue="UFgKQ//lu9hNQqqcBs+P9698txfjhFjK223XwCZq49stMnki8pRZm+24JH5b8nLUCLRBuo5EV/XLtEtUoXWhdw==" saltValue="WOps28eAMZf3QROwyFcz5MbWJRNeciNP4KWfXKUFbBt9fWJ0OzcCiuQ5zf6NKJ23kiZiJ63upnOCVF1ZBcfWQw==" spinCount="100000" sheet="1" objects="1" scenarios="1" formatColumns="0" formatRows="0" autoFilter="0"/>
  <autoFilter ref="C81:K13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topLeftCell="A65" workbookViewId="0">
      <selection activeCell="I86" sqref="I8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82" t="str">
        <f>'Rekapitulace stavby'!K6</f>
        <v xml:space="preserve"> Oprava staničního zabezpečovacího zařízení v ŽST Blatec a Vrbátky</v>
      </c>
      <c r="F7" s="383"/>
      <c r="G7" s="383"/>
      <c r="H7" s="383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4" t="s">
        <v>1005</v>
      </c>
      <c r="F9" s="385"/>
      <c r="G9" s="385"/>
      <c r="H9" s="38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20</v>
      </c>
      <c r="G11" s="35"/>
      <c r="H11" s="35"/>
      <c r="I11" s="106" t="s">
        <v>21</v>
      </c>
      <c r="J11" s="108" t="s">
        <v>20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23</v>
      </c>
      <c r="E12" s="35"/>
      <c r="F12" s="108" t="s">
        <v>98</v>
      </c>
      <c r="G12" s="35"/>
      <c r="H12" s="35"/>
      <c r="I12" s="106" t="s">
        <v>25</v>
      </c>
      <c r="J12" s="109">
        <f>'Rekapitulace stavby'!AN8</f>
        <v>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28</v>
      </c>
      <c r="E14" s="35"/>
      <c r="F14" s="35"/>
      <c r="G14" s="35"/>
      <c r="H14" s="35"/>
      <c r="I14" s="106" t="s">
        <v>29</v>
      </c>
      <c r="J14" s="108" t="s">
        <v>20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99</v>
      </c>
      <c r="F15" s="35"/>
      <c r="G15" s="35"/>
      <c r="H15" s="35"/>
      <c r="I15" s="106" t="s">
        <v>31</v>
      </c>
      <c r="J15" s="108" t="s">
        <v>20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29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06" t="s">
        <v>31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29</v>
      </c>
      <c r="J20" s="108" t="s">
        <v>20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31</v>
      </c>
      <c r="J21" s="108" t="s">
        <v>20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29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SB projekt s.r.o.</v>
      </c>
      <c r="F24" s="35"/>
      <c r="G24" s="35"/>
      <c r="H24" s="35"/>
      <c r="I24" s="106" t="s">
        <v>31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8" t="s">
        <v>20</v>
      </c>
      <c r="F27" s="388"/>
      <c r="G27" s="388"/>
      <c r="H27" s="3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ROUND(J80, 2)</f>
        <v>1245200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ROUND((SUM(BE80:BE87)),  2)</f>
        <v>1245200</v>
      </c>
      <c r="G33" s="35"/>
      <c r="H33" s="35"/>
      <c r="I33" s="119">
        <v>0.21</v>
      </c>
      <c r="J33" s="118">
        <f>ROUND(((SUM(BE80:BE87))*I33),  2)</f>
        <v>261492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ROUND((SUM(BF80:BF87)),  2)</f>
        <v>0</v>
      </c>
      <c r="G34" s="35"/>
      <c r="H34" s="35"/>
      <c r="I34" s="119">
        <v>0.15</v>
      </c>
      <c r="J34" s="118">
        <f>ROUND(((SUM(BF80:BF87))*I34),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ROUND((SUM(BG80:BG87)),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ROUND((SUM(BH80:BH87)),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ROUND((SUM(BI80:BI87)),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1506692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 xml:space="preserve"> Oprava staničního zabezpečovacího zařízení v ŽST Blatec a Vrbátky</v>
      </c>
      <c r="F48" s="381"/>
      <c r="G48" s="381"/>
      <c r="H48" s="38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8" t="str">
        <f>E9</f>
        <v>PS 04 - Materiál dodávaný OŘ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 xml:space="preserve"> </v>
      </c>
      <c r="G52" s="37"/>
      <c r="H52" s="37"/>
      <c r="I52" s="30" t="s">
        <v>25</v>
      </c>
      <c r="J52" s="60">
        <f>IF(J12="","",J12)</f>
        <v>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28</v>
      </c>
      <c r="D54" s="37"/>
      <c r="E54" s="37"/>
      <c r="F54" s="28" t="str">
        <f>E15</f>
        <v>Správa železnic, státní organizace - OŘ Olc</v>
      </c>
      <c r="G54" s="37"/>
      <c r="H54" s="37"/>
      <c r="I54" s="30" t="s">
        <v>34</v>
      </c>
      <c r="J54" s="33" t="str">
        <f>E21</f>
        <v>SB projekt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SB projekt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J80</f>
        <v>1245200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1006</v>
      </c>
      <c r="E60" s="138"/>
      <c r="F60" s="138"/>
      <c r="G60" s="138"/>
      <c r="H60" s="138"/>
      <c r="I60" s="138"/>
      <c r="J60" s="139">
        <f>J81</f>
        <v>1245200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112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80" t="str">
        <f>E7</f>
        <v xml:space="preserve"> Oprava staničního zabezpečovacího zařízení v ŽST Blatec a Vrbátky</v>
      </c>
      <c r="F70" s="381"/>
      <c r="G70" s="381"/>
      <c r="H70" s="38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68" t="str">
        <f>E9</f>
        <v>PS 04 - Materiál dodávaný OŘ</v>
      </c>
      <c r="F72" s="379"/>
      <c r="G72" s="379"/>
      <c r="H72" s="379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23</v>
      </c>
      <c r="D74" s="37"/>
      <c r="E74" s="37"/>
      <c r="F74" s="28" t="str">
        <f>F12</f>
        <v xml:space="preserve"> </v>
      </c>
      <c r="G74" s="37"/>
      <c r="H74" s="37"/>
      <c r="I74" s="30" t="s">
        <v>25</v>
      </c>
      <c r="J74" s="60">
        <f>IF(J12="","",J12)</f>
        <v>0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28</v>
      </c>
      <c r="D76" s="37"/>
      <c r="E76" s="37"/>
      <c r="F76" s="28" t="str">
        <f>E15</f>
        <v>Správa železnic, státní organizace - OŘ Olc</v>
      </c>
      <c r="G76" s="37"/>
      <c r="H76" s="37"/>
      <c r="I76" s="30" t="s">
        <v>34</v>
      </c>
      <c r="J76" s="33" t="str">
        <f>E21</f>
        <v>SB projekt s.r.o.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32</v>
      </c>
      <c r="D77" s="37"/>
      <c r="E77" s="37"/>
      <c r="F77" s="28" t="str">
        <f>IF(E18="","",E18)</f>
        <v>Vyplň údaj</v>
      </c>
      <c r="G77" s="37"/>
      <c r="H77" s="37"/>
      <c r="I77" s="30" t="s">
        <v>37</v>
      </c>
      <c r="J77" s="33" t="str">
        <f>E24</f>
        <v>SB projekt s.r.o.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113</v>
      </c>
      <c r="D79" s="150" t="s">
        <v>59</v>
      </c>
      <c r="E79" s="150" t="s">
        <v>55</v>
      </c>
      <c r="F79" s="150" t="s">
        <v>56</v>
      </c>
      <c r="G79" s="150" t="s">
        <v>114</v>
      </c>
      <c r="H79" s="150" t="s">
        <v>115</v>
      </c>
      <c r="I79" s="150" t="s">
        <v>116</v>
      </c>
      <c r="J79" s="150" t="s">
        <v>103</v>
      </c>
      <c r="K79" s="151" t="s">
        <v>117</v>
      </c>
      <c r="L79" s="152"/>
      <c r="M79" s="69" t="s">
        <v>20</v>
      </c>
      <c r="N79" s="70" t="s">
        <v>44</v>
      </c>
      <c r="O79" s="70" t="s">
        <v>118</v>
      </c>
      <c r="P79" s="70" t="s">
        <v>119</v>
      </c>
      <c r="Q79" s="70" t="s">
        <v>120</v>
      </c>
      <c r="R79" s="70" t="s">
        <v>121</v>
      </c>
      <c r="S79" s="70" t="s">
        <v>122</v>
      </c>
      <c r="T79" s="71" t="s">
        <v>123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124</v>
      </c>
      <c r="D80" s="37"/>
      <c r="E80" s="37"/>
      <c r="F80" s="37"/>
      <c r="G80" s="37"/>
      <c r="H80" s="37"/>
      <c r="I80" s="37"/>
      <c r="J80" s="153">
        <f>BK80</f>
        <v>1245200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73</v>
      </c>
      <c r="AU80" s="18" t="s">
        <v>104</v>
      </c>
      <c r="BK80" s="157">
        <f>BK81</f>
        <v>1245200</v>
      </c>
    </row>
    <row r="81" spans="1:65" s="12" customFormat="1" ht="25.9" customHeight="1">
      <c r="B81" s="158"/>
      <c r="C81" s="159"/>
      <c r="D81" s="160" t="s">
        <v>73</v>
      </c>
      <c r="E81" s="161" t="s">
        <v>145</v>
      </c>
      <c r="F81" s="161" t="s">
        <v>470</v>
      </c>
      <c r="G81" s="159"/>
      <c r="H81" s="159"/>
      <c r="I81" s="162"/>
      <c r="J81" s="163">
        <f>BK81</f>
        <v>1245200</v>
      </c>
      <c r="K81" s="159"/>
      <c r="L81" s="164"/>
      <c r="M81" s="165"/>
      <c r="N81" s="166"/>
      <c r="O81" s="166"/>
      <c r="P81" s="167">
        <f>SUM(P82:P87)</f>
        <v>0</v>
      </c>
      <c r="Q81" s="166"/>
      <c r="R81" s="167">
        <f>SUM(R82:R87)</f>
        <v>0</v>
      </c>
      <c r="S81" s="166"/>
      <c r="T81" s="168">
        <f>SUM(T82:T87)</f>
        <v>0</v>
      </c>
      <c r="AR81" s="169" t="s">
        <v>22</v>
      </c>
      <c r="AT81" s="170" t="s">
        <v>73</v>
      </c>
      <c r="AU81" s="170" t="s">
        <v>74</v>
      </c>
      <c r="AY81" s="169" t="s">
        <v>127</v>
      </c>
      <c r="BK81" s="171">
        <f>SUM(BK82:BK87)</f>
        <v>1245200</v>
      </c>
    </row>
    <row r="82" spans="1:65" s="2" customFormat="1" ht="14.45" customHeight="1">
      <c r="A82" s="35"/>
      <c r="B82" s="36"/>
      <c r="C82" s="214" t="s">
        <v>22</v>
      </c>
      <c r="D82" s="214" t="s">
        <v>162</v>
      </c>
      <c r="E82" s="215" t="s">
        <v>1007</v>
      </c>
      <c r="F82" s="216" t="s">
        <v>1008</v>
      </c>
      <c r="G82" s="217" t="s">
        <v>177</v>
      </c>
      <c r="H82" s="218">
        <v>2</v>
      </c>
      <c r="I82" s="219">
        <v>103500</v>
      </c>
      <c r="J82" s="220">
        <f t="shared" ref="J82:J87" si="0">ROUND(I82*H82,2)</f>
        <v>207000</v>
      </c>
      <c r="K82" s="216" t="s">
        <v>133</v>
      </c>
      <c r="L82" s="221"/>
      <c r="M82" s="222" t="s">
        <v>20</v>
      </c>
      <c r="N82" s="223" t="s">
        <v>45</v>
      </c>
      <c r="O82" s="65"/>
      <c r="P82" s="183">
        <f t="shared" ref="P82:P87" si="1">O82*H82</f>
        <v>0</v>
      </c>
      <c r="Q82" s="183">
        <v>0</v>
      </c>
      <c r="R82" s="183">
        <f t="shared" ref="R82:R87" si="2">Q82*H82</f>
        <v>0</v>
      </c>
      <c r="S82" s="183">
        <v>0</v>
      </c>
      <c r="T82" s="184">
        <f t="shared" ref="T82:T87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178</v>
      </c>
      <c r="AT82" s="185" t="s">
        <v>162</v>
      </c>
      <c r="AU82" s="185" t="s">
        <v>22</v>
      </c>
      <c r="AY82" s="18" t="s">
        <v>127</v>
      </c>
      <c r="BE82" s="186">
        <f t="shared" ref="BE82:BE87" si="4">IF(N82="základní",J82,0)</f>
        <v>207000</v>
      </c>
      <c r="BF82" s="186">
        <f t="shared" ref="BF82:BF87" si="5">IF(N82="snížená",J82,0)</f>
        <v>0</v>
      </c>
      <c r="BG82" s="186">
        <f t="shared" ref="BG82:BG87" si="6">IF(N82="zákl. přenesená",J82,0)</f>
        <v>0</v>
      </c>
      <c r="BH82" s="186">
        <f t="shared" ref="BH82:BH87" si="7">IF(N82="sníž. přenesená",J82,0)</f>
        <v>0</v>
      </c>
      <c r="BI82" s="186">
        <f t="shared" ref="BI82:BI87" si="8">IF(N82="nulová",J82,0)</f>
        <v>0</v>
      </c>
      <c r="BJ82" s="18" t="s">
        <v>22</v>
      </c>
      <c r="BK82" s="186">
        <f t="shared" ref="BK82:BK87" si="9">ROUND(I82*H82,2)</f>
        <v>207000</v>
      </c>
      <c r="BL82" s="18" t="s">
        <v>178</v>
      </c>
      <c r="BM82" s="185" t="s">
        <v>1009</v>
      </c>
    </row>
    <row r="83" spans="1:65" s="2" customFormat="1" ht="14.45" customHeight="1">
      <c r="A83" s="35"/>
      <c r="B83" s="36"/>
      <c r="C83" s="214" t="s">
        <v>83</v>
      </c>
      <c r="D83" s="214" t="s">
        <v>162</v>
      </c>
      <c r="E83" s="215" t="s">
        <v>1010</v>
      </c>
      <c r="F83" s="216" t="s">
        <v>1011</v>
      </c>
      <c r="G83" s="217" t="s">
        <v>177</v>
      </c>
      <c r="H83" s="218">
        <v>2</v>
      </c>
      <c r="I83" s="219">
        <v>103500</v>
      </c>
      <c r="J83" s="220">
        <f t="shared" si="0"/>
        <v>207000</v>
      </c>
      <c r="K83" s="216" t="s">
        <v>133</v>
      </c>
      <c r="L83" s="221"/>
      <c r="M83" s="222" t="s">
        <v>20</v>
      </c>
      <c r="N83" s="223" t="s">
        <v>45</v>
      </c>
      <c r="O83" s="65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178</v>
      </c>
      <c r="AT83" s="185" t="s">
        <v>162</v>
      </c>
      <c r="AU83" s="185" t="s">
        <v>22</v>
      </c>
      <c r="AY83" s="18" t="s">
        <v>127</v>
      </c>
      <c r="BE83" s="186">
        <f t="shared" si="4"/>
        <v>207000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18" t="s">
        <v>22</v>
      </c>
      <c r="BK83" s="186">
        <f t="shared" si="9"/>
        <v>207000</v>
      </c>
      <c r="BL83" s="18" t="s">
        <v>178</v>
      </c>
      <c r="BM83" s="185" t="s">
        <v>1012</v>
      </c>
    </row>
    <row r="84" spans="1:65" s="2" customFormat="1" ht="24.2" customHeight="1">
      <c r="A84" s="35"/>
      <c r="B84" s="36"/>
      <c r="C84" s="214" t="s">
        <v>150</v>
      </c>
      <c r="D84" s="214" t="s">
        <v>162</v>
      </c>
      <c r="E84" s="215" t="s">
        <v>1013</v>
      </c>
      <c r="F84" s="216" t="s">
        <v>1014</v>
      </c>
      <c r="G84" s="217" t="s">
        <v>177</v>
      </c>
      <c r="H84" s="218">
        <v>3</v>
      </c>
      <c r="I84" s="219">
        <v>103300</v>
      </c>
      <c r="J84" s="220">
        <f t="shared" si="0"/>
        <v>309900</v>
      </c>
      <c r="K84" s="216" t="s">
        <v>367</v>
      </c>
      <c r="L84" s="221"/>
      <c r="M84" s="222" t="s">
        <v>20</v>
      </c>
      <c r="N84" s="223" t="s">
        <v>45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178</v>
      </c>
      <c r="AT84" s="185" t="s">
        <v>162</v>
      </c>
      <c r="AU84" s="185" t="s">
        <v>22</v>
      </c>
      <c r="AY84" s="18" t="s">
        <v>127</v>
      </c>
      <c r="BE84" s="186">
        <f t="shared" si="4"/>
        <v>309900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22</v>
      </c>
      <c r="BK84" s="186">
        <f t="shared" si="9"/>
        <v>309900</v>
      </c>
      <c r="BL84" s="18" t="s">
        <v>178</v>
      </c>
      <c r="BM84" s="185" t="s">
        <v>1015</v>
      </c>
    </row>
    <row r="85" spans="1:65" s="2" customFormat="1" ht="24.2" customHeight="1">
      <c r="A85" s="35"/>
      <c r="B85" s="36"/>
      <c r="C85" s="214" t="s">
        <v>145</v>
      </c>
      <c r="D85" s="214" t="s">
        <v>162</v>
      </c>
      <c r="E85" s="215" t="s">
        <v>1016</v>
      </c>
      <c r="F85" s="216" t="s">
        <v>1017</v>
      </c>
      <c r="G85" s="217" t="s">
        <v>177</v>
      </c>
      <c r="H85" s="218">
        <v>3</v>
      </c>
      <c r="I85" s="219">
        <v>103300</v>
      </c>
      <c r="J85" s="220">
        <f t="shared" si="0"/>
        <v>309900</v>
      </c>
      <c r="K85" s="216" t="s">
        <v>367</v>
      </c>
      <c r="L85" s="221"/>
      <c r="M85" s="222" t="s">
        <v>20</v>
      </c>
      <c r="N85" s="223" t="s">
        <v>45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178</v>
      </c>
      <c r="AT85" s="185" t="s">
        <v>162</v>
      </c>
      <c r="AU85" s="185" t="s">
        <v>22</v>
      </c>
      <c r="AY85" s="18" t="s">
        <v>127</v>
      </c>
      <c r="BE85" s="186">
        <f t="shared" si="4"/>
        <v>309900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22</v>
      </c>
      <c r="BK85" s="186">
        <f t="shared" si="9"/>
        <v>309900</v>
      </c>
      <c r="BL85" s="18" t="s">
        <v>178</v>
      </c>
      <c r="BM85" s="185" t="s">
        <v>1018</v>
      </c>
    </row>
    <row r="86" spans="1:65" s="2" customFormat="1" ht="24.2" customHeight="1">
      <c r="A86" s="35"/>
      <c r="B86" s="36"/>
      <c r="C86" s="214" t="s">
        <v>161</v>
      </c>
      <c r="D86" s="214" t="s">
        <v>162</v>
      </c>
      <c r="E86" s="215" t="s">
        <v>1019</v>
      </c>
      <c r="F86" s="216" t="s">
        <v>1020</v>
      </c>
      <c r="G86" s="217" t="s">
        <v>177</v>
      </c>
      <c r="H86" s="218">
        <v>1</v>
      </c>
      <c r="I86" s="219">
        <v>105700</v>
      </c>
      <c r="J86" s="220">
        <f t="shared" si="0"/>
        <v>105700</v>
      </c>
      <c r="K86" s="216" t="s">
        <v>367</v>
      </c>
      <c r="L86" s="221"/>
      <c r="M86" s="222" t="s">
        <v>20</v>
      </c>
      <c r="N86" s="223" t="s">
        <v>45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178</v>
      </c>
      <c r="AT86" s="185" t="s">
        <v>162</v>
      </c>
      <c r="AU86" s="185" t="s">
        <v>22</v>
      </c>
      <c r="AY86" s="18" t="s">
        <v>127</v>
      </c>
      <c r="BE86" s="186">
        <f t="shared" si="4"/>
        <v>105700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22</v>
      </c>
      <c r="BK86" s="186">
        <f t="shared" si="9"/>
        <v>105700</v>
      </c>
      <c r="BL86" s="18" t="s">
        <v>178</v>
      </c>
      <c r="BM86" s="185" t="s">
        <v>1021</v>
      </c>
    </row>
    <row r="87" spans="1:65" s="2" customFormat="1" ht="24.2" customHeight="1">
      <c r="A87" s="35"/>
      <c r="B87" s="36"/>
      <c r="C87" s="214" t="s">
        <v>166</v>
      </c>
      <c r="D87" s="214" t="s">
        <v>162</v>
      </c>
      <c r="E87" s="215" t="s">
        <v>1022</v>
      </c>
      <c r="F87" s="216" t="s">
        <v>1023</v>
      </c>
      <c r="G87" s="217" t="s">
        <v>177</v>
      </c>
      <c r="H87" s="218">
        <v>1</v>
      </c>
      <c r="I87" s="219">
        <v>105700</v>
      </c>
      <c r="J87" s="220">
        <f t="shared" si="0"/>
        <v>105700</v>
      </c>
      <c r="K87" s="216" t="s">
        <v>367</v>
      </c>
      <c r="L87" s="221"/>
      <c r="M87" s="238" t="s">
        <v>20</v>
      </c>
      <c r="N87" s="239" t="s">
        <v>45</v>
      </c>
      <c r="O87" s="236"/>
      <c r="P87" s="240">
        <f t="shared" si="1"/>
        <v>0</v>
      </c>
      <c r="Q87" s="240">
        <v>0</v>
      </c>
      <c r="R87" s="240">
        <f t="shared" si="2"/>
        <v>0</v>
      </c>
      <c r="S87" s="240">
        <v>0</v>
      </c>
      <c r="T87" s="241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178</v>
      </c>
      <c r="AT87" s="185" t="s">
        <v>162</v>
      </c>
      <c r="AU87" s="185" t="s">
        <v>22</v>
      </c>
      <c r="AY87" s="18" t="s">
        <v>127</v>
      </c>
      <c r="BE87" s="186">
        <f t="shared" si="4"/>
        <v>105700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22</v>
      </c>
      <c r="BK87" s="186">
        <f t="shared" si="9"/>
        <v>105700</v>
      </c>
      <c r="BL87" s="18" t="s">
        <v>178</v>
      </c>
      <c r="BM87" s="185" t="s">
        <v>1024</v>
      </c>
    </row>
    <row r="88" spans="1:65" s="2" customFormat="1" ht="6.95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0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algorithmName="SHA-512" hashValue="/q/SnYlr4Asa9XAGnEo5ehKApB0x3J2UN2QIpUKOvqVkIq2D7Yj7n3cWu8AsvdL/zb6sysBtBPjcQG8Iq3VK6g==" saltValue="Cs9AVcMDFw4rxHmx9PSFhey/v0UNYHGvenIBlQS4dKSFTr/YrdiwHDVT0zkXSOm4uZKOhQSrxcTQ5iX3vwzluQ==" spinCount="100000" sheet="1" objects="1" scenarios="1" formatColumns="0" formatRows="0" autoFilter="0"/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8" t="s">
        <v>92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82" t="str">
        <f>'Rekapitulace stavby'!K6</f>
        <v xml:space="preserve"> Oprava staničního zabezpečovacího zařízení v ŽST Blatec a Vrbátky</v>
      </c>
      <c r="F7" s="383"/>
      <c r="G7" s="383"/>
      <c r="H7" s="383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4" t="s">
        <v>1025</v>
      </c>
      <c r="F9" s="385"/>
      <c r="G9" s="385"/>
      <c r="H9" s="38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20</v>
      </c>
      <c r="G11" s="35"/>
      <c r="H11" s="35"/>
      <c r="I11" s="106" t="s">
        <v>21</v>
      </c>
      <c r="J11" s="108" t="s">
        <v>20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23</v>
      </c>
      <c r="E12" s="35"/>
      <c r="F12" s="108" t="s">
        <v>98</v>
      </c>
      <c r="G12" s="35"/>
      <c r="H12" s="35"/>
      <c r="I12" s="106" t="s">
        <v>25</v>
      </c>
      <c r="J12" s="109">
        <f>'Rekapitulace stavby'!AN8</f>
        <v>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28</v>
      </c>
      <c r="E14" s="35"/>
      <c r="F14" s="35"/>
      <c r="G14" s="35"/>
      <c r="H14" s="35"/>
      <c r="I14" s="106" t="s">
        <v>29</v>
      </c>
      <c r="J14" s="108" t="s">
        <v>20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1026</v>
      </c>
      <c r="F15" s="35"/>
      <c r="G15" s="35"/>
      <c r="H15" s="35"/>
      <c r="I15" s="106" t="s">
        <v>31</v>
      </c>
      <c r="J15" s="108" t="s">
        <v>20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29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06" t="s">
        <v>31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29</v>
      </c>
      <c r="J20" s="108" t="s">
        <v>20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31</v>
      </c>
      <c r="J21" s="108" t="s">
        <v>20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29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SB projekt s.r.o.</v>
      </c>
      <c r="F24" s="35"/>
      <c r="G24" s="35"/>
      <c r="H24" s="35"/>
      <c r="I24" s="106" t="s">
        <v>31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10"/>
      <c r="B27" s="111"/>
      <c r="C27" s="110"/>
      <c r="D27" s="110"/>
      <c r="E27" s="388" t="s">
        <v>100</v>
      </c>
      <c r="F27" s="388"/>
      <c r="G27" s="388"/>
      <c r="H27" s="3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ROUND((SUM(BE80:BE90)),  2)</f>
        <v>0</v>
      </c>
      <c r="G33" s="35"/>
      <c r="H33" s="35"/>
      <c r="I33" s="119">
        <v>0.21</v>
      </c>
      <c r="J33" s="118">
        <f>ROUND(((SUM(BE80:BE90))*I33),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ROUND((SUM(BF80:BF90)),  2)</f>
        <v>0</v>
      </c>
      <c r="G34" s="35"/>
      <c r="H34" s="35"/>
      <c r="I34" s="119">
        <v>0.15</v>
      </c>
      <c r="J34" s="118">
        <f>ROUND(((SUM(BF80:BF90))*I34),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ROUND((SUM(BG80:BG90)),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ROUND((SUM(BH80:BH90)),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ROUND((SUM(BI80:BI90)),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 xml:space="preserve"> Oprava staničního zabezpečovacího zařízení v ŽST Blatec a Vrbátky</v>
      </c>
      <c r="F48" s="381"/>
      <c r="G48" s="381"/>
      <c r="H48" s="38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8" t="str">
        <f>E9</f>
        <v>VRN - Vedlejší rozpočtové náklady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 xml:space="preserve"> </v>
      </c>
      <c r="G52" s="37"/>
      <c r="H52" s="37"/>
      <c r="I52" s="30" t="s">
        <v>25</v>
      </c>
      <c r="J52" s="60">
        <f>IF(J12="","",J12)</f>
        <v>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28</v>
      </c>
      <c r="D54" s="37"/>
      <c r="E54" s="37"/>
      <c r="F54" s="28" t="str">
        <f>E15</f>
        <v>Správa železnic, s.o. - OŘ Olc</v>
      </c>
      <c r="G54" s="37"/>
      <c r="H54" s="37"/>
      <c r="I54" s="30" t="s">
        <v>34</v>
      </c>
      <c r="J54" s="33" t="str">
        <f>E21</f>
        <v>SB projekt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SB projekt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1025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112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80" t="str">
        <f>E7</f>
        <v xml:space="preserve"> Oprava staničního zabezpečovacího zařízení v ŽST Blatec a Vrbátky</v>
      </c>
      <c r="F70" s="381"/>
      <c r="G70" s="381"/>
      <c r="H70" s="38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68" t="str">
        <f>E9</f>
        <v>VRN - Vedlejší rozpočtové náklady</v>
      </c>
      <c r="F72" s="379"/>
      <c r="G72" s="379"/>
      <c r="H72" s="379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23</v>
      </c>
      <c r="D74" s="37"/>
      <c r="E74" s="37"/>
      <c r="F74" s="28" t="str">
        <f>F12</f>
        <v xml:space="preserve"> </v>
      </c>
      <c r="G74" s="37"/>
      <c r="H74" s="37"/>
      <c r="I74" s="30" t="s">
        <v>25</v>
      </c>
      <c r="J74" s="60">
        <f>IF(J12="","",J12)</f>
        <v>0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28</v>
      </c>
      <c r="D76" s="37"/>
      <c r="E76" s="37"/>
      <c r="F76" s="28" t="str">
        <f>E15</f>
        <v>Správa železnic, s.o. - OŘ Olc</v>
      </c>
      <c r="G76" s="37"/>
      <c r="H76" s="37"/>
      <c r="I76" s="30" t="s">
        <v>34</v>
      </c>
      <c r="J76" s="33" t="str">
        <f>E21</f>
        <v>SB projekt s.r.o.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32</v>
      </c>
      <c r="D77" s="37"/>
      <c r="E77" s="37"/>
      <c r="F77" s="28" t="str">
        <f>IF(E18="","",E18)</f>
        <v>Vyplň údaj</v>
      </c>
      <c r="G77" s="37"/>
      <c r="H77" s="37"/>
      <c r="I77" s="30" t="s">
        <v>37</v>
      </c>
      <c r="J77" s="33" t="str">
        <f>E24</f>
        <v>SB projekt s.r.o.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113</v>
      </c>
      <c r="D79" s="150" t="s">
        <v>59</v>
      </c>
      <c r="E79" s="150" t="s">
        <v>55</v>
      </c>
      <c r="F79" s="150" t="s">
        <v>56</v>
      </c>
      <c r="G79" s="150" t="s">
        <v>114</v>
      </c>
      <c r="H79" s="150" t="s">
        <v>115</v>
      </c>
      <c r="I79" s="150" t="s">
        <v>116</v>
      </c>
      <c r="J79" s="150" t="s">
        <v>103</v>
      </c>
      <c r="K79" s="151" t="s">
        <v>117</v>
      </c>
      <c r="L79" s="152"/>
      <c r="M79" s="69" t="s">
        <v>20</v>
      </c>
      <c r="N79" s="70" t="s">
        <v>44</v>
      </c>
      <c r="O79" s="70" t="s">
        <v>118</v>
      </c>
      <c r="P79" s="70" t="s">
        <v>119</v>
      </c>
      <c r="Q79" s="70" t="s">
        <v>120</v>
      </c>
      <c r="R79" s="70" t="s">
        <v>121</v>
      </c>
      <c r="S79" s="70" t="s">
        <v>122</v>
      </c>
      <c r="T79" s="71" t="s">
        <v>123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124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73</v>
      </c>
      <c r="AU80" s="18" t="s">
        <v>104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73</v>
      </c>
      <c r="E81" s="161" t="s">
        <v>90</v>
      </c>
      <c r="F81" s="161" t="s">
        <v>91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SUM(P82:P90)</f>
        <v>0</v>
      </c>
      <c r="Q81" s="166"/>
      <c r="R81" s="167">
        <f>SUM(R82:R90)</f>
        <v>0</v>
      </c>
      <c r="S81" s="166"/>
      <c r="T81" s="168">
        <f>SUM(T82:T90)</f>
        <v>0</v>
      </c>
      <c r="AR81" s="169" t="s">
        <v>161</v>
      </c>
      <c r="AT81" s="170" t="s">
        <v>73</v>
      </c>
      <c r="AU81" s="170" t="s">
        <v>74</v>
      </c>
      <c r="AY81" s="169" t="s">
        <v>127</v>
      </c>
      <c r="BK81" s="171">
        <f>SUM(BK82:BK90)</f>
        <v>0</v>
      </c>
    </row>
    <row r="82" spans="1:65" s="2" customFormat="1" ht="14.45" customHeight="1">
      <c r="A82" s="35"/>
      <c r="B82" s="36"/>
      <c r="C82" s="174" t="s">
        <v>22</v>
      </c>
      <c r="D82" s="174" t="s">
        <v>129</v>
      </c>
      <c r="E82" s="175" t="s">
        <v>1027</v>
      </c>
      <c r="F82" s="176" t="s">
        <v>1028</v>
      </c>
      <c r="G82" s="177" t="s">
        <v>1029</v>
      </c>
      <c r="H82" s="242"/>
      <c r="I82" s="179"/>
      <c r="J82" s="180">
        <f>ROUND(I82*H82,2)</f>
        <v>0</v>
      </c>
      <c r="K82" s="176" t="s">
        <v>133</v>
      </c>
      <c r="L82" s="40"/>
      <c r="M82" s="181" t="s">
        <v>20</v>
      </c>
      <c r="N82" s="182" t="s">
        <v>45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22</v>
      </c>
      <c r="AT82" s="185" t="s">
        <v>129</v>
      </c>
      <c r="AU82" s="185" t="s">
        <v>22</v>
      </c>
      <c r="AY82" s="18" t="s">
        <v>127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22</v>
      </c>
      <c r="BK82" s="186">
        <f>ROUND(I82*H82,2)</f>
        <v>0</v>
      </c>
      <c r="BL82" s="18" t="s">
        <v>22</v>
      </c>
      <c r="BM82" s="185" t="s">
        <v>1030</v>
      </c>
    </row>
    <row r="83" spans="1:65" s="2" customFormat="1" ht="14.45" customHeight="1">
      <c r="A83" s="35"/>
      <c r="B83" s="36"/>
      <c r="C83" s="174" t="s">
        <v>83</v>
      </c>
      <c r="D83" s="174" t="s">
        <v>129</v>
      </c>
      <c r="E83" s="175" t="s">
        <v>1031</v>
      </c>
      <c r="F83" s="176" t="s">
        <v>1032</v>
      </c>
      <c r="G83" s="177" t="s">
        <v>1029</v>
      </c>
      <c r="H83" s="242"/>
      <c r="I83" s="179"/>
      <c r="J83" s="180">
        <f>ROUND(I83*H83,2)</f>
        <v>0</v>
      </c>
      <c r="K83" s="176" t="s">
        <v>133</v>
      </c>
      <c r="L83" s="40"/>
      <c r="M83" s="181" t="s">
        <v>20</v>
      </c>
      <c r="N83" s="182" t="s">
        <v>45</v>
      </c>
      <c r="O83" s="65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22</v>
      </c>
      <c r="AT83" s="185" t="s">
        <v>129</v>
      </c>
      <c r="AU83" s="185" t="s">
        <v>22</v>
      </c>
      <c r="AY83" s="18" t="s">
        <v>127</v>
      </c>
      <c r="BE83" s="186">
        <f>IF(N83="základní",J83,0)</f>
        <v>0</v>
      </c>
      <c r="BF83" s="186">
        <f>IF(N83="snížená",J83,0)</f>
        <v>0</v>
      </c>
      <c r="BG83" s="186">
        <f>IF(N83="zákl. přenesená",J83,0)</f>
        <v>0</v>
      </c>
      <c r="BH83" s="186">
        <f>IF(N83="sníž. přenesená",J83,0)</f>
        <v>0</v>
      </c>
      <c r="BI83" s="186">
        <f>IF(N83="nulová",J83,0)</f>
        <v>0</v>
      </c>
      <c r="BJ83" s="18" t="s">
        <v>22</v>
      </c>
      <c r="BK83" s="186">
        <f>ROUND(I83*H83,2)</f>
        <v>0</v>
      </c>
      <c r="BL83" s="18" t="s">
        <v>22</v>
      </c>
      <c r="BM83" s="185" t="s">
        <v>1033</v>
      </c>
    </row>
    <row r="84" spans="1:65" s="2" customFormat="1" ht="14.45" customHeight="1">
      <c r="A84" s="35"/>
      <c r="B84" s="36"/>
      <c r="C84" s="174" t="s">
        <v>150</v>
      </c>
      <c r="D84" s="174" t="s">
        <v>129</v>
      </c>
      <c r="E84" s="175" t="s">
        <v>1034</v>
      </c>
      <c r="F84" s="176" t="s">
        <v>1035</v>
      </c>
      <c r="G84" s="177" t="s">
        <v>1029</v>
      </c>
      <c r="H84" s="242"/>
      <c r="I84" s="179"/>
      <c r="J84" s="180">
        <f>ROUND(I84*H84,2)</f>
        <v>0</v>
      </c>
      <c r="K84" s="176" t="s">
        <v>133</v>
      </c>
      <c r="L84" s="40"/>
      <c r="M84" s="181" t="s">
        <v>20</v>
      </c>
      <c r="N84" s="182" t="s">
        <v>45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22</v>
      </c>
      <c r="AT84" s="185" t="s">
        <v>129</v>
      </c>
      <c r="AU84" s="185" t="s">
        <v>22</v>
      </c>
      <c r="AY84" s="18" t="s">
        <v>127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22</v>
      </c>
      <c r="BK84" s="186">
        <f>ROUND(I84*H84,2)</f>
        <v>0</v>
      </c>
      <c r="BL84" s="18" t="s">
        <v>22</v>
      </c>
      <c r="BM84" s="185" t="s">
        <v>1036</v>
      </c>
    </row>
    <row r="85" spans="1:65" s="2" customFormat="1" ht="14.45" customHeight="1">
      <c r="A85" s="35"/>
      <c r="B85" s="36"/>
      <c r="C85" s="174" t="s">
        <v>145</v>
      </c>
      <c r="D85" s="174" t="s">
        <v>129</v>
      </c>
      <c r="E85" s="175" t="s">
        <v>1037</v>
      </c>
      <c r="F85" s="176" t="s">
        <v>1038</v>
      </c>
      <c r="G85" s="177" t="s">
        <v>1029</v>
      </c>
      <c r="H85" s="242"/>
      <c r="I85" s="179"/>
      <c r="J85" s="180">
        <f>ROUND(I85*H85,2)</f>
        <v>0</v>
      </c>
      <c r="K85" s="176" t="s">
        <v>133</v>
      </c>
      <c r="L85" s="40"/>
      <c r="M85" s="181" t="s">
        <v>20</v>
      </c>
      <c r="N85" s="182" t="s">
        <v>45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22</v>
      </c>
      <c r="AT85" s="185" t="s">
        <v>129</v>
      </c>
      <c r="AU85" s="185" t="s">
        <v>22</v>
      </c>
      <c r="AY85" s="18" t="s">
        <v>127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22</v>
      </c>
      <c r="BK85" s="186">
        <f>ROUND(I85*H85,2)</f>
        <v>0</v>
      </c>
      <c r="BL85" s="18" t="s">
        <v>22</v>
      </c>
      <c r="BM85" s="185" t="s">
        <v>1039</v>
      </c>
    </row>
    <row r="86" spans="1:65" s="2" customFormat="1" ht="49.15" customHeight="1">
      <c r="A86" s="35"/>
      <c r="B86" s="36"/>
      <c r="C86" s="174" t="s">
        <v>161</v>
      </c>
      <c r="D86" s="174" t="s">
        <v>129</v>
      </c>
      <c r="E86" s="175" t="s">
        <v>1040</v>
      </c>
      <c r="F86" s="176" t="s">
        <v>1041</v>
      </c>
      <c r="G86" s="177" t="s">
        <v>1029</v>
      </c>
      <c r="H86" s="242"/>
      <c r="I86" s="179"/>
      <c r="J86" s="180">
        <f>ROUND(I86*H86,2)</f>
        <v>0</v>
      </c>
      <c r="K86" s="176" t="s">
        <v>133</v>
      </c>
      <c r="L86" s="40"/>
      <c r="M86" s="181" t="s">
        <v>20</v>
      </c>
      <c r="N86" s="182" t="s">
        <v>45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22</v>
      </c>
      <c r="AT86" s="185" t="s">
        <v>129</v>
      </c>
      <c r="AU86" s="185" t="s">
        <v>22</v>
      </c>
      <c r="AY86" s="18" t="s">
        <v>127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22</v>
      </c>
      <c r="BK86" s="186">
        <f>ROUND(I86*H86,2)</f>
        <v>0</v>
      </c>
      <c r="BL86" s="18" t="s">
        <v>22</v>
      </c>
      <c r="BM86" s="185" t="s">
        <v>1042</v>
      </c>
    </row>
    <row r="87" spans="1:65" s="2" customFormat="1" ht="29.25">
      <c r="A87" s="35"/>
      <c r="B87" s="36"/>
      <c r="C87" s="37"/>
      <c r="D87" s="187" t="s">
        <v>135</v>
      </c>
      <c r="E87" s="37"/>
      <c r="F87" s="188" t="s">
        <v>1043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135</v>
      </c>
      <c r="AU87" s="18" t="s">
        <v>22</v>
      </c>
    </row>
    <row r="88" spans="1:65" s="2" customFormat="1" ht="14.45" customHeight="1">
      <c r="A88" s="35"/>
      <c r="B88" s="36"/>
      <c r="C88" s="174" t="s">
        <v>166</v>
      </c>
      <c r="D88" s="174" t="s">
        <v>129</v>
      </c>
      <c r="E88" s="175" t="s">
        <v>1044</v>
      </c>
      <c r="F88" s="176" t="s">
        <v>1045</v>
      </c>
      <c r="G88" s="177" t="s">
        <v>1029</v>
      </c>
      <c r="H88" s="242"/>
      <c r="I88" s="179"/>
      <c r="J88" s="180">
        <f>ROUND(I88*H88,2)</f>
        <v>0</v>
      </c>
      <c r="K88" s="176" t="s">
        <v>133</v>
      </c>
      <c r="L88" s="40"/>
      <c r="M88" s="181" t="s">
        <v>20</v>
      </c>
      <c r="N88" s="182" t="s">
        <v>45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22</v>
      </c>
      <c r="AT88" s="185" t="s">
        <v>129</v>
      </c>
      <c r="AU88" s="185" t="s">
        <v>22</v>
      </c>
      <c r="AY88" s="18" t="s">
        <v>127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22</v>
      </c>
      <c r="BK88" s="186">
        <f>ROUND(I88*H88,2)</f>
        <v>0</v>
      </c>
      <c r="BL88" s="18" t="s">
        <v>22</v>
      </c>
      <c r="BM88" s="185" t="s">
        <v>1046</v>
      </c>
    </row>
    <row r="89" spans="1:65" s="2" customFormat="1" ht="37.9" customHeight="1">
      <c r="A89" s="35"/>
      <c r="B89" s="36"/>
      <c r="C89" s="174" t="s">
        <v>170</v>
      </c>
      <c r="D89" s="174" t="s">
        <v>129</v>
      </c>
      <c r="E89" s="175" t="s">
        <v>1047</v>
      </c>
      <c r="F89" s="176" t="s">
        <v>1048</v>
      </c>
      <c r="G89" s="177" t="s">
        <v>1029</v>
      </c>
      <c r="H89" s="242"/>
      <c r="I89" s="179"/>
      <c r="J89" s="180">
        <f>ROUND(I89*H89,2)</f>
        <v>0</v>
      </c>
      <c r="K89" s="176" t="s">
        <v>133</v>
      </c>
      <c r="L89" s="40"/>
      <c r="M89" s="181" t="s">
        <v>20</v>
      </c>
      <c r="N89" s="182" t="s">
        <v>45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22</v>
      </c>
      <c r="AT89" s="185" t="s">
        <v>129</v>
      </c>
      <c r="AU89" s="185" t="s">
        <v>22</v>
      </c>
      <c r="AY89" s="18" t="s">
        <v>127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22</v>
      </c>
      <c r="BK89" s="186">
        <f>ROUND(I89*H89,2)</f>
        <v>0</v>
      </c>
      <c r="BL89" s="18" t="s">
        <v>22</v>
      </c>
      <c r="BM89" s="185" t="s">
        <v>1049</v>
      </c>
    </row>
    <row r="90" spans="1:65" s="2" customFormat="1" ht="24.2" customHeight="1">
      <c r="A90" s="35"/>
      <c r="B90" s="36"/>
      <c r="C90" s="174" t="s">
        <v>174</v>
      </c>
      <c r="D90" s="174" t="s">
        <v>129</v>
      </c>
      <c r="E90" s="175" t="s">
        <v>1050</v>
      </c>
      <c r="F90" s="176" t="s">
        <v>1051</v>
      </c>
      <c r="G90" s="177" t="s">
        <v>1029</v>
      </c>
      <c r="H90" s="242"/>
      <c r="I90" s="179"/>
      <c r="J90" s="180">
        <f>ROUND(I90*H90,2)</f>
        <v>0</v>
      </c>
      <c r="K90" s="176" t="s">
        <v>133</v>
      </c>
      <c r="L90" s="40"/>
      <c r="M90" s="243" t="s">
        <v>20</v>
      </c>
      <c r="N90" s="244" t="s">
        <v>45</v>
      </c>
      <c r="O90" s="236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22</v>
      </c>
      <c r="AT90" s="185" t="s">
        <v>129</v>
      </c>
      <c r="AU90" s="185" t="s">
        <v>22</v>
      </c>
      <c r="AY90" s="18" t="s">
        <v>127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22</v>
      </c>
      <c r="BK90" s="186">
        <f>ROUND(I90*H90,2)</f>
        <v>0</v>
      </c>
      <c r="BL90" s="18" t="s">
        <v>22</v>
      </c>
      <c r="BM90" s="185" t="s">
        <v>1052</v>
      </c>
    </row>
    <row r="91" spans="1:65" s="2" customFormat="1" ht="6.95" customHeight="1">
      <c r="A91" s="35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0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algorithmName="SHA-512" hashValue="oLi71Tf8sngZArKPtdQlbrXQEor5ArUIlytCxPJE9pIXjwUh3EpdbqgKd9auNt5XdAE1bgxretUAPldodKTEtA==" saltValue="Ueh34GjIJ+mtWxpZ8/V67j2u5aNvDVSgCXYMa21r4o+8UL8We4Ztq8/ZNLVZMJJzbbRDBKqZXGVPMRDWMb8n2A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8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82" t="str">
        <f>'Rekapitulace stavby'!K6</f>
        <v xml:space="preserve"> Oprava staničního zabezpečovacího zařízení v ŽST Blatec a Vrbátky</v>
      </c>
      <c r="F7" s="383"/>
      <c r="G7" s="383"/>
      <c r="H7" s="383"/>
      <c r="L7" s="21"/>
    </row>
    <row r="8" spans="1:46" s="2" customFormat="1" ht="12" customHeight="1">
      <c r="A8" s="35"/>
      <c r="B8" s="40"/>
      <c r="C8" s="35"/>
      <c r="D8" s="106" t="s">
        <v>96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4" t="s">
        <v>1053</v>
      </c>
      <c r="F9" s="385"/>
      <c r="G9" s="385"/>
      <c r="H9" s="38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20</v>
      </c>
      <c r="G11" s="35"/>
      <c r="H11" s="35"/>
      <c r="I11" s="106" t="s">
        <v>21</v>
      </c>
      <c r="J11" s="108" t="s">
        <v>20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23</v>
      </c>
      <c r="E12" s="35"/>
      <c r="F12" s="108" t="s">
        <v>98</v>
      </c>
      <c r="G12" s="35"/>
      <c r="H12" s="35"/>
      <c r="I12" s="106" t="s">
        <v>25</v>
      </c>
      <c r="J12" s="109">
        <f>'Rekapitulace stavby'!AN8</f>
        <v>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28</v>
      </c>
      <c r="E14" s="35"/>
      <c r="F14" s="35"/>
      <c r="G14" s="35"/>
      <c r="H14" s="35"/>
      <c r="I14" s="106" t="s">
        <v>29</v>
      </c>
      <c r="J14" s="108" t="s">
        <v>20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1054</v>
      </c>
      <c r="F15" s="35"/>
      <c r="G15" s="35"/>
      <c r="H15" s="35"/>
      <c r="I15" s="106" t="s">
        <v>31</v>
      </c>
      <c r="J15" s="108" t="s">
        <v>20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29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06" t="s">
        <v>31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29</v>
      </c>
      <c r="J20" s="108" t="s">
        <v>20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31</v>
      </c>
      <c r="J21" s="108" t="s">
        <v>20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29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SB projekt s.r.o.</v>
      </c>
      <c r="F24" s="35"/>
      <c r="G24" s="35"/>
      <c r="H24" s="35"/>
      <c r="I24" s="106" t="s">
        <v>31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38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8" t="s">
        <v>20</v>
      </c>
      <c r="F27" s="388"/>
      <c r="G27" s="388"/>
      <c r="H27" s="3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40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42</v>
      </c>
      <c r="G32" s="35"/>
      <c r="H32" s="35"/>
      <c r="I32" s="116" t="s">
        <v>41</v>
      </c>
      <c r="J32" s="116" t="s">
        <v>43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44</v>
      </c>
      <c r="E33" s="106" t="s">
        <v>45</v>
      </c>
      <c r="F33" s="118">
        <f>ROUND((SUM(BE84:BE106)),  2)</f>
        <v>0</v>
      </c>
      <c r="G33" s="35"/>
      <c r="H33" s="35"/>
      <c r="I33" s="119">
        <v>0.21</v>
      </c>
      <c r="J33" s="118">
        <f>ROUND(((SUM(BE84:BE106))*I33),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46</v>
      </c>
      <c r="F34" s="118">
        <f>ROUND((SUM(BF84:BF106)),  2)</f>
        <v>0</v>
      </c>
      <c r="G34" s="35"/>
      <c r="H34" s="35"/>
      <c r="I34" s="119">
        <v>0.15</v>
      </c>
      <c r="J34" s="118">
        <f>ROUND(((SUM(BF84:BF106))*I34),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47</v>
      </c>
      <c r="F35" s="118">
        <f>ROUND((SUM(BG84:BG106)),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48</v>
      </c>
      <c r="F36" s="118">
        <f>ROUND((SUM(BH84:BH106)),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49</v>
      </c>
      <c r="F37" s="118">
        <f>ROUND((SUM(BI84:BI106)),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0" t="str">
        <f>E7</f>
        <v xml:space="preserve"> Oprava staničního zabezpečovacího zařízení v ŽST Blatec a Vrbátky</v>
      </c>
      <c r="F48" s="381"/>
      <c r="G48" s="381"/>
      <c r="H48" s="38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8" t="str">
        <f>E9</f>
        <v>PS 01 - URS - Oprava SZZ Blatec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23</v>
      </c>
      <c r="D52" s="37"/>
      <c r="E52" s="37"/>
      <c r="F52" s="28" t="str">
        <f>F12</f>
        <v xml:space="preserve"> </v>
      </c>
      <c r="G52" s="37"/>
      <c r="H52" s="37"/>
      <c r="I52" s="30" t="s">
        <v>25</v>
      </c>
      <c r="J52" s="60">
        <f>IF(J12="","",J12)</f>
        <v>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28</v>
      </c>
      <c r="D54" s="37"/>
      <c r="E54" s="37"/>
      <c r="F54" s="28" t="str">
        <f>E15</f>
        <v>Správa železnic, státní organizac</v>
      </c>
      <c r="G54" s="37"/>
      <c r="H54" s="37"/>
      <c r="I54" s="30" t="s">
        <v>34</v>
      </c>
      <c r="J54" s="33" t="str">
        <f>E21</f>
        <v>SB projekt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SB projekt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72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1055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9" customFormat="1" ht="24.95" customHeight="1">
      <c r="B62" s="135"/>
      <c r="C62" s="136"/>
      <c r="D62" s="137" t="s">
        <v>1056</v>
      </c>
      <c r="E62" s="138"/>
      <c r="F62" s="138"/>
      <c r="G62" s="138"/>
      <c r="H62" s="138"/>
      <c r="I62" s="138"/>
      <c r="J62" s="139">
        <f>J95</f>
        <v>0</v>
      </c>
      <c r="K62" s="136"/>
      <c r="L62" s="140"/>
    </row>
    <row r="63" spans="1:47" s="10" customFormat="1" ht="19.899999999999999" customHeight="1">
      <c r="B63" s="141"/>
      <c r="C63" s="142"/>
      <c r="D63" s="143" t="s">
        <v>1057</v>
      </c>
      <c r="E63" s="144"/>
      <c r="F63" s="144"/>
      <c r="G63" s="144"/>
      <c r="H63" s="144"/>
      <c r="I63" s="144"/>
      <c r="J63" s="145">
        <f>J96</f>
        <v>0</v>
      </c>
      <c r="K63" s="142"/>
      <c r="L63" s="146"/>
    </row>
    <row r="64" spans="1:47" s="9" customFormat="1" ht="24.95" customHeight="1">
      <c r="B64" s="135"/>
      <c r="C64" s="136"/>
      <c r="D64" s="137" t="s">
        <v>1058</v>
      </c>
      <c r="E64" s="138"/>
      <c r="F64" s="138"/>
      <c r="G64" s="138"/>
      <c r="H64" s="138"/>
      <c r="I64" s="138"/>
      <c r="J64" s="139">
        <f>J102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112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80" t="str">
        <f>E7</f>
        <v xml:space="preserve"> Oprava staničního zabezpečovacího zařízení v ŽST Blatec a Vrbátky</v>
      </c>
      <c r="F74" s="381"/>
      <c r="G74" s="381"/>
      <c r="H74" s="381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8" t="str">
        <f>E9</f>
        <v>PS 01 - URS - Oprava SZZ Blatec</v>
      </c>
      <c r="F76" s="379"/>
      <c r="G76" s="379"/>
      <c r="H76" s="379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23</v>
      </c>
      <c r="D78" s="37"/>
      <c r="E78" s="37"/>
      <c r="F78" s="28" t="str">
        <f>F12</f>
        <v xml:space="preserve"> </v>
      </c>
      <c r="G78" s="37"/>
      <c r="H78" s="37"/>
      <c r="I78" s="30" t="s">
        <v>25</v>
      </c>
      <c r="J78" s="60">
        <f>IF(J12="","",J12)</f>
        <v>0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28</v>
      </c>
      <c r="D80" s="37"/>
      <c r="E80" s="37"/>
      <c r="F80" s="28" t="str">
        <f>E15</f>
        <v>Správa železnic, státní organizac</v>
      </c>
      <c r="G80" s="37"/>
      <c r="H80" s="37"/>
      <c r="I80" s="30" t="s">
        <v>34</v>
      </c>
      <c r="J80" s="33" t="str">
        <f>E21</f>
        <v>SB projekt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32</v>
      </c>
      <c r="D81" s="37"/>
      <c r="E81" s="37"/>
      <c r="F81" s="28" t="str">
        <f>IF(E18="","",E18)</f>
        <v>Vyplň údaj</v>
      </c>
      <c r="G81" s="37"/>
      <c r="H81" s="37"/>
      <c r="I81" s="30" t="s">
        <v>37</v>
      </c>
      <c r="J81" s="33" t="str">
        <f>E24</f>
        <v>SB projekt s.r.o.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113</v>
      </c>
      <c r="D83" s="150" t="s">
        <v>59</v>
      </c>
      <c r="E83" s="150" t="s">
        <v>55</v>
      </c>
      <c r="F83" s="150" t="s">
        <v>56</v>
      </c>
      <c r="G83" s="150" t="s">
        <v>114</v>
      </c>
      <c r="H83" s="150" t="s">
        <v>115</v>
      </c>
      <c r="I83" s="150" t="s">
        <v>116</v>
      </c>
      <c r="J83" s="150" t="s">
        <v>103</v>
      </c>
      <c r="K83" s="151" t="s">
        <v>117</v>
      </c>
      <c r="L83" s="152"/>
      <c r="M83" s="69" t="s">
        <v>20</v>
      </c>
      <c r="N83" s="70" t="s">
        <v>44</v>
      </c>
      <c r="O83" s="70" t="s">
        <v>118</v>
      </c>
      <c r="P83" s="70" t="s">
        <v>119</v>
      </c>
      <c r="Q83" s="70" t="s">
        <v>120</v>
      </c>
      <c r="R83" s="70" t="s">
        <v>121</v>
      </c>
      <c r="S83" s="70" t="s">
        <v>122</v>
      </c>
      <c r="T83" s="71" t="s">
        <v>123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124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P85+P95+P102</f>
        <v>0</v>
      </c>
      <c r="Q84" s="73"/>
      <c r="R84" s="155">
        <f>R85+R95+R102</f>
        <v>8.3444199999999995</v>
      </c>
      <c r="S84" s="73"/>
      <c r="T84" s="156">
        <f>T85+T95+T102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73</v>
      </c>
      <c r="AU84" s="18" t="s">
        <v>104</v>
      </c>
      <c r="BK84" s="157">
        <f>BK85+BK95+BK102</f>
        <v>0</v>
      </c>
    </row>
    <row r="85" spans="1:65" s="12" customFormat="1" ht="25.9" customHeight="1">
      <c r="B85" s="158"/>
      <c r="C85" s="159"/>
      <c r="D85" s="160" t="s">
        <v>73</v>
      </c>
      <c r="E85" s="161" t="s">
        <v>125</v>
      </c>
      <c r="F85" s="161" t="s">
        <v>126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</f>
        <v>0</v>
      </c>
      <c r="Q85" s="166"/>
      <c r="R85" s="167">
        <f>R86</f>
        <v>4.5179599999999995</v>
      </c>
      <c r="S85" s="166"/>
      <c r="T85" s="168">
        <f>T86</f>
        <v>0</v>
      </c>
      <c r="AR85" s="169" t="s">
        <v>22</v>
      </c>
      <c r="AT85" s="170" t="s">
        <v>73</v>
      </c>
      <c r="AU85" s="170" t="s">
        <v>74</v>
      </c>
      <c r="AY85" s="169" t="s">
        <v>127</v>
      </c>
      <c r="BK85" s="171">
        <f>BK86</f>
        <v>0</v>
      </c>
    </row>
    <row r="86" spans="1:65" s="12" customFormat="1" ht="22.9" customHeight="1">
      <c r="B86" s="158"/>
      <c r="C86" s="159"/>
      <c r="D86" s="160" t="s">
        <v>73</v>
      </c>
      <c r="E86" s="172" t="s">
        <v>83</v>
      </c>
      <c r="F86" s="172" t="s">
        <v>1059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SUM(P87:P94)</f>
        <v>0</v>
      </c>
      <c r="Q86" s="166"/>
      <c r="R86" s="167">
        <f>SUM(R87:R94)</f>
        <v>4.5179599999999995</v>
      </c>
      <c r="S86" s="166"/>
      <c r="T86" s="168">
        <f>SUM(T87:T94)</f>
        <v>0</v>
      </c>
      <c r="AR86" s="169" t="s">
        <v>22</v>
      </c>
      <c r="AT86" s="170" t="s">
        <v>73</v>
      </c>
      <c r="AU86" s="170" t="s">
        <v>22</v>
      </c>
      <c r="AY86" s="169" t="s">
        <v>127</v>
      </c>
      <c r="BK86" s="171">
        <f>SUM(BK87:BK94)</f>
        <v>0</v>
      </c>
    </row>
    <row r="87" spans="1:65" s="2" customFormat="1" ht="14.45" customHeight="1">
      <c r="A87" s="35"/>
      <c r="B87" s="36"/>
      <c r="C87" s="174" t="s">
        <v>22</v>
      </c>
      <c r="D87" s="174" t="s">
        <v>129</v>
      </c>
      <c r="E87" s="175" t="s">
        <v>1060</v>
      </c>
      <c r="F87" s="176" t="s">
        <v>1061</v>
      </c>
      <c r="G87" s="177" t="s">
        <v>132</v>
      </c>
      <c r="H87" s="178">
        <v>2</v>
      </c>
      <c r="I87" s="179"/>
      <c r="J87" s="180">
        <f>ROUND(I87*H87,2)</f>
        <v>0</v>
      </c>
      <c r="K87" s="176" t="s">
        <v>1062</v>
      </c>
      <c r="L87" s="40"/>
      <c r="M87" s="181" t="s">
        <v>20</v>
      </c>
      <c r="N87" s="182" t="s">
        <v>45</v>
      </c>
      <c r="O87" s="65"/>
      <c r="P87" s="183">
        <f>O87*H87</f>
        <v>0</v>
      </c>
      <c r="Q87" s="183">
        <v>2.2563399999999998</v>
      </c>
      <c r="R87" s="183">
        <f>Q87*H87</f>
        <v>4.5126799999999996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145</v>
      </c>
      <c r="AT87" s="185" t="s">
        <v>129</v>
      </c>
      <c r="AU87" s="185" t="s">
        <v>83</v>
      </c>
      <c r="AY87" s="18" t="s">
        <v>127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22</v>
      </c>
      <c r="BK87" s="186">
        <f>ROUND(I87*H87,2)</f>
        <v>0</v>
      </c>
      <c r="BL87" s="18" t="s">
        <v>145</v>
      </c>
      <c r="BM87" s="185" t="s">
        <v>1063</v>
      </c>
    </row>
    <row r="88" spans="1:65" s="2" customFormat="1" ht="87.75">
      <c r="A88" s="35"/>
      <c r="B88" s="36"/>
      <c r="C88" s="37"/>
      <c r="D88" s="187" t="s">
        <v>135</v>
      </c>
      <c r="E88" s="37"/>
      <c r="F88" s="188" t="s">
        <v>1064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135</v>
      </c>
      <c r="AU88" s="18" t="s">
        <v>83</v>
      </c>
    </row>
    <row r="89" spans="1:65" s="13" customFormat="1">
      <c r="B89" s="192"/>
      <c r="C89" s="193"/>
      <c r="D89" s="187" t="s">
        <v>137</v>
      </c>
      <c r="E89" s="194" t="s">
        <v>20</v>
      </c>
      <c r="F89" s="195" t="s">
        <v>143</v>
      </c>
      <c r="G89" s="193"/>
      <c r="H89" s="196">
        <v>2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AT89" s="202" t="s">
        <v>137</v>
      </c>
      <c r="AU89" s="202" t="s">
        <v>83</v>
      </c>
      <c r="AV89" s="13" t="s">
        <v>83</v>
      </c>
      <c r="AW89" s="13" t="s">
        <v>36</v>
      </c>
      <c r="AX89" s="13" t="s">
        <v>22</v>
      </c>
      <c r="AY89" s="202" t="s">
        <v>127</v>
      </c>
    </row>
    <row r="90" spans="1:65" s="2" customFormat="1" ht="14.45" customHeight="1">
      <c r="A90" s="35"/>
      <c r="B90" s="36"/>
      <c r="C90" s="174" t="s">
        <v>83</v>
      </c>
      <c r="D90" s="174" t="s">
        <v>129</v>
      </c>
      <c r="E90" s="175" t="s">
        <v>1065</v>
      </c>
      <c r="F90" s="176" t="s">
        <v>1066</v>
      </c>
      <c r="G90" s="177" t="s">
        <v>153</v>
      </c>
      <c r="H90" s="178">
        <v>2</v>
      </c>
      <c r="I90" s="179"/>
      <c r="J90" s="180">
        <f>ROUND(I90*H90,2)</f>
        <v>0</v>
      </c>
      <c r="K90" s="176" t="s">
        <v>1062</v>
      </c>
      <c r="L90" s="40"/>
      <c r="M90" s="181" t="s">
        <v>20</v>
      </c>
      <c r="N90" s="182" t="s">
        <v>45</v>
      </c>
      <c r="O90" s="65"/>
      <c r="P90" s="183">
        <f>O90*H90</f>
        <v>0</v>
      </c>
      <c r="Q90" s="183">
        <v>2.64E-3</v>
      </c>
      <c r="R90" s="183">
        <f>Q90*H90</f>
        <v>5.28E-3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145</v>
      </c>
      <c r="AT90" s="185" t="s">
        <v>129</v>
      </c>
      <c r="AU90" s="185" t="s">
        <v>83</v>
      </c>
      <c r="AY90" s="18" t="s">
        <v>127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22</v>
      </c>
      <c r="BK90" s="186">
        <f>ROUND(I90*H90,2)</f>
        <v>0</v>
      </c>
      <c r="BL90" s="18" t="s">
        <v>145</v>
      </c>
      <c r="BM90" s="185" t="s">
        <v>1067</v>
      </c>
    </row>
    <row r="91" spans="1:65" s="2" customFormat="1" ht="39">
      <c r="A91" s="35"/>
      <c r="B91" s="36"/>
      <c r="C91" s="37"/>
      <c r="D91" s="187" t="s">
        <v>135</v>
      </c>
      <c r="E91" s="37"/>
      <c r="F91" s="188" t="s">
        <v>1068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135</v>
      </c>
      <c r="AU91" s="18" t="s">
        <v>83</v>
      </c>
    </row>
    <row r="92" spans="1:65" s="13" customFormat="1">
      <c r="B92" s="192"/>
      <c r="C92" s="193"/>
      <c r="D92" s="187" t="s">
        <v>137</v>
      </c>
      <c r="E92" s="194" t="s">
        <v>20</v>
      </c>
      <c r="F92" s="195" t="s">
        <v>1069</v>
      </c>
      <c r="G92" s="193"/>
      <c r="H92" s="196">
        <v>2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137</v>
      </c>
      <c r="AU92" s="202" t="s">
        <v>83</v>
      </c>
      <c r="AV92" s="13" t="s">
        <v>83</v>
      </c>
      <c r="AW92" s="13" t="s">
        <v>36</v>
      </c>
      <c r="AX92" s="13" t="s">
        <v>22</v>
      </c>
      <c r="AY92" s="202" t="s">
        <v>127</v>
      </c>
    </row>
    <row r="93" spans="1:65" s="2" customFormat="1" ht="14.45" customHeight="1">
      <c r="A93" s="35"/>
      <c r="B93" s="36"/>
      <c r="C93" s="174" t="s">
        <v>150</v>
      </c>
      <c r="D93" s="174" t="s">
        <v>129</v>
      </c>
      <c r="E93" s="175" t="s">
        <v>1070</v>
      </c>
      <c r="F93" s="176" t="s">
        <v>1071</v>
      </c>
      <c r="G93" s="177" t="s">
        <v>153</v>
      </c>
      <c r="H93" s="178">
        <v>2</v>
      </c>
      <c r="I93" s="179"/>
      <c r="J93" s="180">
        <f>ROUND(I93*H93,2)</f>
        <v>0</v>
      </c>
      <c r="K93" s="176" t="s">
        <v>1062</v>
      </c>
      <c r="L93" s="40"/>
      <c r="M93" s="181" t="s">
        <v>20</v>
      </c>
      <c r="N93" s="182" t="s">
        <v>45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145</v>
      </c>
      <c r="AT93" s="185" t="s">
        <v>129</v>
      </c>
      <c r="AU93" s="185" t="s">
        <v>83</v>
      </c>
      <c r="AY93" s="18" t="s">
        <v>127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22</v>
      </c>
      <c r="BK93" s="186">
        <f>ROUND(I93*H93,2)</f>
        <v>0</v>
      </c>
      <c r="BL93" s="18" t="s">
        <v>145</v>
      </c>
      <c r="BM93" s="185" t="s">
        <v>1072</v>
      </c>
    </row>
    <row r="94" spans="1:65" s="2" customFormat="1" ht="39">
      <c r="A94" s="35"/>
      <c r="B94" s="36"/>
      <c r="C94" s="37"/>
      <c r="D94" s="187" t="s">
        <v>135</v>
      </c>
      <c r="E94" s="37"/>
      <c r="F94" s="188" t="s">
        <v>1068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135</v>
      </c>
      <c r="AU94" s="18" t="s">
        <v>83</v>
      </c>
    </row>
    <row r="95" spans="1:65" s="12" customFormat="1" ht="25.9" customHeight="1">
      <c r="B95" s="158"/>
      <c r="C95" s="159"/>
      <c r="D95" s="160" t="s">
        <v>73</v>
      </c>
      <c r="E95" s="161" t="s">
        <v>162</v>
      </c>
      <c r="F95" s="161" t="s">
        <v>1073</v>
      </c>
      <c r="G95" s="159"/>
      <c r="H95" s="159"/>
      <c r="I95" s="162"/>
      <c r="J95" s="163">
        <f>BK95</f>
        <v>0</v>
      </c>
      <c r="K95" s="159"/>
      <c r="L95" s="164"/>
      <c r="M95" s="165"/>
      <c r="N95" s="166"/>
      <c r="O95" s="166"/>
      <c r="P95" s="167">
        <f>P96</f>
        <v>0</v>
      </c>
      <c r="Q95" s="166"/>
      <c r="R95" s="167">
        <f>R96</f>
        <v>3.82646</v>
      </c>
      <c r="S95" s="166"/>
      <c r="T95" s="168">
        <f>T96</f>
        <v>0</v>
      </c>
      <c r="AR95" s="169" t="s">
        <v>150</v>
      </c>
      <c r="AT95" s="170" t="s">
        <v>73</v>
      </c>
      <c r="AU95" s="170" t="s">
        <v>74</v>
      </c>
      <c r="AY95" s="169" t="s">
        <v>127</v>
      </c>
      <c r="BK95" s="171">
        <f>BK96</f>
        <v>0</v>
      </c>
    </row>
    <row r="96" spans="1:65" s="12" customFormat="1" ht="22.9" customHeight="1">
      <c r="B96" s="158"/>
      <c r="C96" s="159"/>
      <c r="D96" s="160" t="s">
        <v>73</v>
      </c>
      <c r="E96" s="172" t="s">
        <v>1074</v>
      </c>
      <c r="F96" s="172" t="s">
        <v>1075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SUM(P97:P101)</f>
        <v>0</v>
      </c>
      <c r="Q96" s="166"/>
      <c r="R96" s="167">
        <f>SUM(R97:R101)</f>
        <v>3.82646</v>
      </c>
      <c r="S96" s="166"/>
      <c r="T96" s="168">
        <f>SUM(T97:T101)</f>
        <v>0</v>
      </c>
      <c r="AR96" s="169" t="s">
        <v>150</v>
      </c>
      <c r="AT96" s="170" t="s">
        <v>73</v>
      </c>
      <c r="AU96" s="170" t="s">
        <v>22</v>
      </c>
      <c r="AY96" s="169" t="s">
        <v>127</v>
      </c>
      <c r="BK96" s="171">
        <f>SUM(BK97:BK101)</f>
        <v>0</v>
      </c>
    </row>
    <row r="97" spans="1:65" s="2" customFormat="1" ht="37.9" customHeight="1">
      <c r="A97" s="35"/>
      <c r="B97" s="36"/>
      <c r="C97" s="174" t="s">
        <v>145</v>
      </c>
      <c r="D97" s="174" t="s">
        <v>129</v>
      </c>
      <c r="E97" s="175" t="s">
        <v>1076</v>
      </c>
      <c r="F97" s="176" t="s">
        <v>1077</v>
      </c>
      <c r="G97" s="177" t="s">
        <v>132</v>
      </c>
      <c r="H97" s="178">
        <v>15</v>
      </c>
      <c r="I97" s="179"/>
      <c r="J97" s="180">
        <f>ROUND(I97*H97,2)</f>
        <v>0</v>
      </c>
      <c r="K97" s="176" t="s">
        <v>1078</v>
      </c>
      <c r="L97" s="40"/>
      <c r="M97" s="181" t="s">
        <v>20</v>
      </c>
      <c r="N97" s="182" t="s">
        <v>45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22</v>
      </c>
      <c r="AT97" s="185" t="s">
        <v>129</v>
      </c>
      <c r="AU97" s="185" t="s">
        <v>83</v>
      </c>
      <c r="AY97" s="18" t="s">
        <v>127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22</v>
      </c>
      <c r="BK97" s="186">
        <f>ROUND(I97*H97,2)</f>
        <v>0</v>
      </c>
      <c r="BL97" s="18" t="s">
        <v>22</v>
      </c>
      <c r="BM97" s="185" t="s">
        <v>1079</v>
      </c>
    </row>
    <row r="98" spans="1:65" s="2" customFormat="1" ht="126.75">
      <c r="A98" s="35"/>
      <c r="B98" s="36"/>
      <c r="C98" s="37"/>
      <c r="D98" s="187" t="s">
        <v>135</v>
      </c>
      <c r="E98" s="37"/>
      <c r="F98" s="188" t="s">
        <v>1080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135</v>
      </c>
      <c r="AU98" s="18" t="s">
        <v>83</v>
      </c>
    </row>
    <row r="99" spans="1:65" s="2" customFormat="1" ht="24.2" customHeight="1">
      <c r="A99" s="35"/>
      <c r="B99" s="36"/>
      <c r="C99" s="174" t="s">
        <v>161</v>
      </c>
      <c r="D99" s="174" t="s">
        <v>129</v>
      </c>
      <c r="E99" s="175" t="s">
        <v>1081</v>
      </c>
      <c r="F99" s="176" t="s">
        <v>1082</v>
      </c>
      <c r="G99" s="177" t="s">
        <v>177</v>
      </c>
      <c r="H99" s="178">
        <v>1</v>
      </c>
      <c r="I99" s="179"/>
      <c r="J99" s="180">
        <f>ROUND(I99*H99,2)</f>
        <v>0</v>
      </c>
      <c r="K99" s="176" t="s">
        <v>1078</v>
      </c>
      <c r="L99" s="40"/>
      <c r="M99" s="181" t="s">
        <v>20</v>
      </c>
      <c r="N99" s="182" t="s">
        <v>45</v>
      </c>
      <c r="O99" s="65"/>
      <c r="P99" s="183">
        <f>O99*H99</f>
        <v>0</v>
      </c>
      <c r="Q99" s="183">
        <v>7.1459999999999996E-2</v>
      </c>
      <c r="R99" s="183">
        <f>Q99*H99</f>
        <v>7.1459999999999996E-2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22</v>
      </c>
      <c r="AT99" s="185" t="s">
        <v>129</v>
      </c>
      <c r="AU99" s="185" t="s">
        <v>83</v>
      </c>
      <c r="AY99" s="18" t="s">
        <v>127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22</v>
      </c>
      <c r="BK99" s="186">
        <f>ROUND(I99*H99,2)</f>
        <v>0</v>
      </c>
      <c r="BL99" s="18" t="s">
        <v>22</v>
      </c>
      <c r="BM99" s="185" t="s">
        <v>1083</v>
      </c>
    </row>
    <row r="100" spans="1:65" s="2" customFormat="1" ht="29.25">
      <c r="A100" s="35"/>
      <c r="B100" s="36"/>
      <c r="C100" s="37"/>
      <c r="D100" s="187" t="s">
        <v>135</v>
      </c>
      <c r="E100" s="37"/>
      <c r="F100" s="188" t="s">
        <v>1084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135</v>
      </c>
      <c r="AU100" s="18" t="s">
        <v>83</v>
      </c>
    </row>
    <row r="101" spans="1:65" s="2" customFormat="1" ht="24.2" customHeight="1">
      <c r="A101" s="35"/>
      <c r="B101" s="36"/>
      <c r="C101" s="174" t="s">
        <v>166</v>
      </c>
      <c r="D101" s="174" t="s">
        <v>129</v>
      </c>
      <c r="E101" s="175" t="s">
        <v>1085</v>
      </c>
      <c r="F101" s="176" t="s">
        <v>1086</v>
      </c>
      <c r="G101" s="177" t="s">
        <v>132</v>
      </c>
      <c r="H101" s="178">
        <v>2</v>
      </c>
      <c r="I101" s="179"/>
      <c r="J101" s="180">
        <f>ROUND(I101*H101,2)</f>
        <v>0</v>
      </c>
      <c r="K101" s="176" t="s">
        <v>1078</v>
      </c>
      <c r="L101" s="40"/>
      <c r="M101" s="181" t="s">
        <v>20</v>
      </c>
      <c r="N101" s="182" t="s">
        <v>45</v>
      </c>
      <c r="O101" s="65"/>
      <c r="P101" s="183">
        <f>O101*H101</f>
        <v>0</v>
      </c>
      <c r="Q101" s="183">
        <v>1.8774999999999999</v>
      </c>
      <c r="R101" s="183">
        <f>Q101*H101</f>
        <v>3.7549999999999999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22</v>
      </c>
      <c r="AT101" s="185" t="s">
        <v>129</v>
      </c>
      <c r="AU101" s="185" t="s">
        <v>83</v>
      </c>
      <c r="AY101" s="18" t="s">
        <v>127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22</v>
      </c>
      <c r="BK101" s="186">
        <f>ROUND(I101*H101,2)</f>
        <v>0</v>
      </c>
      <c r="BL101" s="18" t="s">
        <v>22</v>
      </c>
      <c r="BM101" s="185" t="s">
        <v>1087</v>
      </c>
    </row>
    <row r="102" spans="1:65" s="12" customFormat="1" ht="25.9" customHeight="1">
      <c r="B102" s="158"/>
      <c r="C102" s="159"/>
      <c r="D102" s="160" t="s">
        <v>73</v>
      </c>
      <c r="E102" s="161" t="s">
        <v>1088</v>
      </c>
      <c r="F102" s="161" t="s">
        <v>1089</v>
      </c>
      <c r="G102" s="159"/>
      <c r="H102" s="159"/>
      <c r="I102" s="162"/>
      <c r="J102" s="163">
        <f>BK102</f>
        <v>0</v>
      </c>
      <c r="K102" s="159"/>
      <c r="L102" s="164"/>
      <c r="M102" s="165"/>
      <c r="N102" s="166"/>
      <c r="O102" s="166"/>
      <c r="P102" s="167">
        <f>SUM(P103:P106)</f>
        <v>0</v>
      </c>
      <c r="Q102" s="166"/>
      <c r="R102" s="167">
        <f>SUM(R103:R106)</f>
        <v>0</v>
      </c>
      <c r="S102" s="166"/>
      <c r="T102" s="168">
        <f>SUM(T103:T106)</f>
        <v>0</v>
      </c>
      <c r="AR102" s="169" t="s">
        <v>22</v>
      </c>
      <c r="AT102" s="170" t="s">
        <v>73</v>
      </c>
      <c r="AU102" s="170" t="s">
        <v>74</v>
      </c>
      <c r="AY102" s="169" t="s">
        <v>127</v>
      </c>
      <c r="BK102" s="171">
        <f>SUM(BK103:BK106)</f>
        <v>0</v>
      </c>
    </row>
    <row r="103" spans="1:65" s="2" customFormat="1" ht="14.45" customHeight="1">
      <c r="A103" s="35"/>
      <c r="B103" s="36"/>
      <c r="C103" s="174" t="s">
        <v>170</v>
      </c>
      <c r="D103" s="174" t="s">
        <v>129</v>
      </c>
      <c r="E103" s="175" t="s">
        <v>1090</v>
      </c>
      <c r="F103" s="176" t="s">
        <v>1091</v>
      </c>
      <c r="G103" s="177" t="s">
        <v>965</v>
      </c>
      <c r="H103" s="178">
        <v>5</v>
      </c>
      <c r="I103" s="179"/>
      <c r="J103" s="180">
        <f>ROUND(I103*H103,2)</f>
        <v>0</v>
      </c>
      <c r="K103" s="176" t="s">
        <v>1062</v>
      </c>
      <c r="L103" s="40"/>
      <c r="M103" s="181" t="s">
        <v>20</v>
      </c>
      <c r="N103" s="182" t="s">
        <v>45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145</v>
      </c>
      <c r="AT103" s="185" t="s">
        <v>129</v>
      </c>
      <c r="AU103" s="185" t="s">
        <v>22</v>
      </c>
      <c r="AY103" s="18" t="s">
        <v>127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22</v>
      </c>
      <c r="BK103" s="186">
        <f>ROUND(I103*H103,2)</f>
        <v>0</v>
      </c>
      <c r="BL103" s="18" t="s">
        <v>145</v>
      </c>
      <c r="BM103" s="185" t="s">
        <v>1092</v>
      </c>
    </row>
    <row r="104" spans="1:65" s="2" customFormat="1" ht="14.45" customHeight="1">
      <c r="A104" s="35"/>
      <c r="B104" s="36"/>
      <c r="C104" s="174" t="s">
        <v>174</v>
      </c>
      <c r="D104" s="174" t="s">
        <v>129</v>
      </c>
      <c r="E104" s="175" t="s">
        <v>1093</v>
      </c>
      <c r="F104" s="176" t="s">
        <v>1094</v>
      </c>
      <c r="G104" s="177" t="s">
        <v>965</v>
      </c>
      <c r="H104" s="178">
        <v>100</v>
      </c>
      <c r="I104" s="179"/>
      <c r="J104" s="180">
        <f>ROUND(I104*H104,2)</f>
        <v>0</v>
      </c>
      <c r="K104" s="176" t="s">
        <v>1062</v>
      </c>
      <c r="L104" s="40"/>
      <c r="M104" s="181" t="s">
        <v>20</v>
      </c>
      <c r="N104" s="182" t="s">
        <v>45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145</v>
      </c>
      <c r="AT104" s="185" t="s">
        <v>129</v>
      </c>
      <c r="AU104" s="185" t="s">
        <v>22</v>
      </c>
      <c r="AY104" s="18" t="s">
        <v>127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22</v>
      </c>
      <c r="BK104" s="186">
        <f>ROUND(I104*H104,2)</f>
        <v>0</v>
      </c>
      <c r="BL104" s="18" t="s">
        <v>145</v>
      </c>
      <c r="BM104" s="185" t="s">
        <v>1095</v>
      </c>
    </row>
    <row r="105" spans="1:65" s="2" customFormat="1" ht="24.2" customHeight="1">
      <c r="A105" s="35"/>
      <c r="B105" s="36"/>
      <c r="C105" s="174" t="s">
        <v>180</v>
      </c>
      <c r="D105" s="174" t="s">
        <v>129</v>
      </c>
      <c r="E105" s="175" t="s">
        <v>1096</v>
      </c>
      <c r="F105" s="176" t="s">
        <v>1097</v>
      </c>
      <c r="G105" s="177" t="s">
        <v>965</v>
      </c>
      <c r="H105" s="178">
        <v>5</v>
      </c>
      <c r="I105" s="179"/>
      <c r="J105" s="180">
        <f>ROUND(I105*H105,2)</f>
        <v>0</v>
      </c>
      <c r="K105" s="176" t="s">
        <v>1078</v>
      </c>
      <c r="L105" s="40"/>
      <c r="M105" s="181" t="s">
        <v>20</v>
      </c>
      <c r="N105" s="182" t="s">
        <v>45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22</v>
      </c>
      <c r="AT105" s="185" t="s">
        <v>129</v>
      </c>
      <c r="AU105" s="185" t="s">
        <v>22</v>
      </c>
      <c r="AY105" s="18" t="s">
        <v>127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22</v>
      </c>
      <c r="BK105" s="186">
        <f>ROUND(I105*H105,2)</f>
        <v>0</v>
      </c>
      <c r="BL105" s="18" t="s">
        <v>22</v>
      </c>
      <c r="BM105" s="185" t="s">
        <v>1098</v>
      </c>
    </row>
    <row r="106" spans="1:65" s="2" customFormat="1" ht="58.5">
      <c r="A106" s="35"/>
      <c r="B106" s="36"/>
      <c r="C106" s="37"/>
      <c r="D106" s="187" t="s">
        <v>135</v>
      </c>
      <c r="E106" s="37"/>
      <c r="F106" s="188" t="s">
        <v>1099</v>
      </c>
      <c r="G106" s="37"/>
      <c r="H106" s="37"/>
      <c r="I106" s="189"/>
      <c r="J106" s="37"/>
      <c r="K106" s="37"/>
      <c r="L106" s="40"/>
      <c r="M106" s="234"/>
      <c r="N106" s="235"/>
      <c r="O106" s="236"/>
      <c r="P106" s="236"/>
      <c r="Q106" s="236"/>
      <c r="R106" s="236"/>
      <c r="S106" s="236"/>
      <c r="T106" s="237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135</v>
      </c>
      <c r="AU106" s="18" t="s">
        <v>22</v>
      </c>
    </row>
    <row r="107" spans="1:65" s="2" customFormat="1" ht="6.95" customHeight="1">
      <c r="A107" s="35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0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algorithmName="SHA-512" hashValue="sgdchCZ/tn+tPXpto0AOu7exoX7coFrJoJDz4pAU5AoI6tameceb8goW36fIPyuvDlSwhmSyb2ca2D9NzYYZmg==" saltValue="YhQoGo55zKiqgUsxWfj3Q8YWufS8WMyQ5+H8TSWCzegB5bCniWi47vGwOBKj+OHLIMvnjisz/IvQJTzM7TMNLg==" spinCount="100000" sheet="1" objects="1" scenarios="1" formatColumns="0" formatRows="0" autoFilter="0"/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2"/>
      <c r="C3" s="103"/>
      <c r="D3" s="103"/>
      <c r="E3" s="103"/>
      <c r="F3" s="103"/>
      <c r="G3" s="103"/>
      <c r="H3" s="21"/>
    </row>
    <row r="4" spans="1:8" s="1" customFormat="1" ht="24.95" customHeight="1">
      <c r="B4" s="21"/>
      <c r="C4" s="104" t="s">
        <v>1100</v>
      </c>
      <c r="H4" s="21"/>
    </row>
    <row r="5" spans="1:8" s="1" customFormat="1" ht="12" customHeight="1">
      <c r="B5" s="21"/>
      <c r="C5" s="245" t="s">
        <v>13</v>
      </c>
      <c r="D5" s="388" t="s">
        <v>14</v>
      </c>
      <c r="E5" s="339"/>
      <c r="F5" s="339"/>
      <c r="H5" s="21"/>
    </row>
    <row r="6" spans="1:8" s="1" customFormat="1" ht="36.950000000000003" customHeight="1">
      <c r="B6" s="21"/>
      <c r="C6" s="246" t="s">
        <v>16</v>
      </c>
      <c r="D6" s="389" t="s">
        <v>17</v>
      </c>
      <c r="E6" s="339"/>
      <c r="F6" s="339"/>
      <c r="H6" s="21"/>
    </row>
    <row r="7" spans="1:8" s="1" customFormat="1" ht="16.5" customHeight="1">
      <c r="B7" s="21"/>
      <c r="C7" s="106" t="s">
        <v>25</v>
      </c>
      <c r="D7" s="109">
        <f>'Rekapitulace stavby'!AN8</f>
        <v>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7"/>
      <c r="B9" s="247"/>
      <c r="C9" s="248" t="s">
        <v>55</v>
      </c>
      <c r="D9" s="249" t="s">
        <v>56</v>
      </c>
      <c r="E9" s="249" t="s">
        <v>114</v>
      </c>
      <c r="F9" s="250" t="s">
        <v>1101</v>
      </c>
      <c r="G9" s="147"/>
      <c r="H9" s="247"/>
    </row>
    <row r="10" spans="1:8" s="2" customFormat="1" ht="26.45" customHeight="1">
      <c r="A10" s="35"/>
      <c r="B10" s="40"/>
      <c r="C10" s="251" t="s">
        <v>1102</v>
      </c>
      <c r="D10" s="251" t="s">
        <v>80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2" t="s">
        <v>1103</v>
      </c>
      <c r="D11" s="253" t="s">
        <v>20</v>
      </c>
      <c r="E11" s="254" t="s">
        <v>20</v>
      </c>
      <c r="F11" s="255">
        <v>0</v>
      </c>
      <c r="G11" s="35"/>
      <c r="H11" s="40"/>
    </row>
    <row r="12" spans="1:8" s="2" customFormat="1" ht="16.899999999999999" customHeight="1">
      <c r="A12" s="35"/>
      <c r="B12" s="40"/>
      <c r="C12" s="252" t="s">
        <v>138</v>
      </c>
      <c r="D12" s="253" t="s">
        <v>20</v>
      </c>
      <c r="E12" s="254" t="s">
        <v>20</v>
      </c>
      <c r="F12" s="255">
        <v>157.5</v>
      </c>
      <c r="G12" s="35"/>
      <c r="H12" s="40"/>
    </row>
    <row r="13" spans="1:8" s="2" customFormat="1" ht="16.899999999999999" customHeight="1">
      <c r="A13" s="35"/>
      <c r="B13" s="40"/>
      <c r="C13" s="256" t="s">
        <v>138</v>
      </c>
      <c r="D13" s="256" t="s">
        <v>139</v>
      </c>
      <c r="E13" s="18" t="s">
        <v>20</v>
      </c>
      <c r="F13" s="257">
        <v>157.5</v>
      </c>
      <c r="G13" s="35"/>
      <c r="H13" s="40"/>
    </row>
    <row r="14" spans="1:8" s="2" customFormat="1" ht="16.899999999999999" customHeight="1">
      <c r="A14" s="35"/>
      <c r="B14" s="40"/>
      <c r="C14" s="252" t="s">
        <v>140</v>
      </c>
      <c r="D14" s="253" t="s">
        <v>20</v>
      </c>
      <c r="E14" s="254" t="s">
        <v>20</v>
      </c>
      <c r="F14" s="255">
        <v>14</v>
      </c>
      <c r="G14" s="35"/>
      <c r="H14" s="40"/>
    </row>
    <row r="15" spans="1:8" s="2" customFormat="1" ht="16.899999999999999" customHeight="1">
      <c r="A15" s="35"/>
      <c r="B15" s="40"/>
      <c r="C15" s="256" t="s">
        <v>140</v>
      </c>
      <c r="D15" s="256" t="s">
        <v>141</v>
      </c>
      <c r="E15" s="18" t="s">
        <v>20</v>
      </c>
      <c r="F15" s="257">
        <v>14</v>
      </c>
      <c r="G15" s="35"/>
      <c r="H15" s="40"/>
    </row>
    <row r="16" spans="1:8" s="2" customFormat="1" ht="16.899999999999999" customHeight="1">
      <c r="A16" s="35"/>
      <c r="B16" s="40"/>
      <c r="C16" s="252" t="s">
        <v>142</v>
      </c>
      <c r="D16" s="253" t="s">
        <v>20</v>
      </c>
      <c r="E16" s="254" t="s">
        <v>20</v>
      </c>
      <c r="F16" s="255">
        <v>2</v>
      </c>
      <c r="G16" s="35"/>
      <c r="H16" s="40"/>
    </row>
    <row r="17" spans="1:8" s="2" customFormat="1" ht="16.899999999999999" customHeight="1">
      <c r="A17" s="35"/>
      <c r="B17" s="40"/>
      <c r="C17" s="256" t="s">
        <v>142</v>
      </c>
      <c r="D17" s="256" t="s">
        <v>143</v>
      </c>
      <c r="E17" s="18" t="s">
        <v>20</v>
      </c>
      <c r="F17" s="257">
        <v>2</v>
      </c>
      <c r="G17" s="35"/>
      <c r="H17" s="40"/>
    </row>
    <row r="18" spans="1:8" s="2" customFormat="1" ht="26.45" customHeight="1">
      <c r="A18" s="35"/>
      <c r="B18" s="40"/>
      <c r="C18" s="251" t="s">
        <v>1104</v>
      </c>
      <c r="D18" s="251" t="s">
        <v>85</v>
      </c>
      <c r="E18" s="35"/>
      <c r="F18" s="35"/>
      <c r="G18" s="35"/>
      <c r="H18" s="40"/>
    </row>
    <row r="19" spans="1:8" s="2" customFormat="1" ht="16.899999999999999" customHeight="1">
      <c r="A19" s="35"/>
      <c r="B19" s="40"/>
      <c r="C19" s="252" t="s">
        <v>1103</v>
      </c>
      <c r="D19" s="253" t="s">
        <v>20</v>
      </c>
      <c r="E19" s="254" t="s">
        <v>20</v>
      </c>
      <c r="F19" s="255">
        <v>0</v>
      </c>
      <c r="G19" s="35"/>
      <c r="H19" s="40"/>
    </row>
    <row r="20" spans="1:8" s="2" customFormat="1" ht="16.899999999999999" customHeight="1">
      <c r="A20" s="35"/>
      <c r="B20" s="40"/>
      <c r="C20" s="252" t="s">
        <v>138</v>
      </c>
      <c r="D20" s="253" t="s">
        <v>20</v>
      </c>
      <c r="E20" s="254" t="s">
        <v>20</v>
      </c>
      <c r="F20" s="255">
        <v>157.5</v>
      </c>
      <c r="G20" s="35"/>
      <c r="H20" s="40"/>
    </row>
    <row r="21" spans="1:8" s="2" customFormat="1" ht="16.899999999999999" customHeight="1">
      <c r="A21" s="35"/>
      <c r="B21" s="40"/>
      <c r="C21" s="256" t="s">
        <v>138</v>
      </c>
      <c r="D21" s="256" t="s">
        <v>139</v>
      </c>
      <c r="E21" s="18" t="s">
        <v>20</v>
      </c>
      <c r="F21" s="257">
        <v>157.5</v>
      </c>
      <c r="G21" s="35"/>
      <c r="H21" s="40"/>
    </row>
    <row r="22" spans="1:8" s="2" customFormat="1" ht="16.899999999999999" customHeight="1">
      <c r="A22" s="35"/>
      <c r="B22" s="40"/>
      <c r="C22" s="252" t="s">
        <v>140</v>
      </c>
      <c r="D22" s="253" t="s">
        <v>20</v>
      </c>
      <c r="E22" s="254" t="s">
        <v>20</v>
      </c>
      <c r="F22" s="255">
        <v>14</v>
      </c>
      <c r="G22" s="35"/>
      <c r="H22" s="40"/>
    </row>
    <row r="23" spans="1:8" s="2" customFormat="1" ht="16.899999999999999" customHeight="1">
      <c r="A23" s="35"/>
      <c r="B23" s="40"/>
      <c r="C23" s="256" t="s">
        <v>140</v>
      </c>
      <c r="D23" s="256" t="s">
        <v>141</v>
      </c>
      <c r="E23" s="18" t="s">
        <v>20</v>
      </c>
      <c r="F23" s="257">
        <v>14</v>
      </c>
      <c r="G23" s="35"/>
      <c r="H23" s="40"/>
    </row>
    <row r="24" spans="1:8" s="2" customFormat="1" ht="16.899999999999999" customHeight="1">
      <c r="A24" s="35"/>
      <c r="B24" s="40"/>
      <c r="C24" s="252" t="s">
        <v>142</v>
      </c>
      <c r="D24" s="253" t="s">
        <v>20</v>
      </c>
      <c r="E24" s="254" t="s">
        <v>20</v>
      </c>
      <c r="F24" s="255">
        <v>2</v>
      </c>
      <c r="G24" s="35"/>
      <c r="H24" s="40"/>
    </row>
    <row r="25" spans="1:8" s="2" customFormat="1" ht="16.899999999999999" customHeight="1">
      <c r="A25" s="35"/>
      <c r="B25" s="40"/>
      <c r="C25" s="256" t="s">
        <v>142</v>
      </c>
      <c r="D25" s="256" t="s">
        <v>143</v>
      </c>
      <c r="E25" s="18" t="s">
        <v>20</v>
      </c>
      <c r="F25" s="257">
        <v>2</v>
      </c>
      <c r="G25" s="35"/>
      <c r="H25" s="40"/>
    </row>
    <row r="26" spans="1:8" s="2" customFormat="1" ht="7.35" customHeight="1">
      <c r="A26" s="35"/>
      <c r="B26" s="127"/>
      <c r="C26" s="128"/>
      <c r="D26" s="128"/>
      <c r="E26" s="128"/>
      <c r="F26" s="128"/>
      <c r="G26" s="128"/>
      <c r="H26" s="40"/>
    </row>
    <row r="27" spans="1:8" s="2" customFormat="1">
      <c r="A27" s="35"/>
      <c r="B27" s="35"/>
      <c r="C27" s="35"/>
      <c r="D27" s="35"/>
      <c r="E27" s="35"/>
      <c r="F27" s="35"/>
      <c r="G27" s="35"/>
      <c r="H27" s="35"/>
    </row>
  </sheetData>
  <sheetProtection algorithmName="SHA-512" hashValue="W9eRhKqB336WEQYDEU7MrRjOvRaVuVIkSm3Tc9fwPZ+xfpUclEmA/VFDE+INFrrFPbAPDs1UwuWjn1+2xUoimg==" saltValue="1XzjDP4cJLVgvWmeECsLH/tPxO1HiqW2l5jVoKtYdSbAjrb1Pe3o+eqSvuP6EyyBMe2+Y859TSOIt7O4+hUog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8" customWidth="1"/>
    <col min="2" max="2" width="1.6640625" style="258" customWidth="1"/>
    <col min="3" max="4" width="5" style="258" customWidth="1"/>
    <col min="5" max="5" width="11.6640625" style="258" customWidth="1"/>
    <col min="6" max="6" width="9.1640625" style="258" customWidth="1"/>
    <col min="7" max="7" width="5" style="258" customWidth="1"/>
    <col min="8" max="8" width="77.83203125" style="258" customWidth="1"/>
    <col min="9" max="10" width="20" style="258" customWidth="1"/>
    <col min="11" max="11" width="1.6640625" style="258" customWidth="1"/>
  </cols>
  <sheetData>
    <row r="1" spans="2:11" s="1" customFormat="1" ht="37.5" customHeight="1"/>
    <row r="2" spans="2:11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pans="2:11" s="16" customFormat="1" ht="45" customHeight="1">
      <c r="B3" s="262"/>
      <c r="C3" s="391" t="s">
        <v>1105</v>
      </c>
      <c r="D3" s="391"/>
      <c r="E3" s="391"/>
      <c r="F3" s="391"/>
      <c r="G3" s="391"/>
      <c r="H3" s="391"/>
      <c r="I3" s="391"/>
      <c r="J3" s="391"/>
      <c r="K3" s="263"/>
    </row>
    <row r="4" spans="2:11" s="1" customFormat="1" ht="25.5" customHeight="1">
      <c r="B4" s="264"/>
      <c r="C4" s="392" t="s">
        <v>1106</v>
      </c>
      <c r="D4" s="392"/>
      <c r="E4" s="392"/>
      <c r="F4" s="392"/>
      <c r="G4" s="392"/>
      <c r="H4" s="392"/>
      <c r="I4" s="392"/>
      <c r="J4" s="392"/>
      <c r="K4" s="265"/>
    </row>
    <row r="5" spans="2:11" s="1" customFormat="1" ht="5.25" customHeight="1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s="1" customFormat="1" ht="15" customHeight="1">
      <c r="B6" s="264"/>
      <c r="C6" s="390" t="s">
        <v>1107</v>
      </c>
      <c r="D6" s="390"/>
      <c r="E6" s="390"/>
      <c r="F6" s="390"/>
      <c r="G6" s="390"/>
      <c r="H6" s="390"/>
      <c r="I6" s="390"/>
      <c r="J6" s="390"/>
      <c r="K6" s="265"/>
    </row>
    <row r="7" spans="2:11" s="1" customFormat="1" ht="15" customHeight="1">
      <c r="B7" s="268"/>
      <c r="C7" s="390" t="s">
        <v>1108</v>
      </c>
      <c r="D7" s="390"/>
      <c r="E7" s="390"/>
      <c r="F7" s="390"/>
      <c r="G7" s="390"/>
      <c r="H7" s="390"/>
      <c r="I7" s="390"/>
      <c r="J7" s="390"/>
      <c r="K7" s="265"/>
    </row>
    <row r="8" spans="2:11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pans="2:11" s="1" customFormat="1" ht="15" customHeight="1">
      <c r="B9" s="268"/>
      <c r="C9" s="390" t="s">
        <v>1109</v>
      </c>
      <c r="D9" s="390"/>
      <c r="E9" s="390"/>
      <c r="F9" s="390"/>
      <c r="G9" s="390"/>
      <c r="H9" s="390"/>
      <c r="I9" s="390"/>
      <c r="J9" s="390"/>
      <c r="K9" s="265"/>
    </row>
    <row r="10" spans="2:11" s="1" customFormat="1" ht="15" customHeight="1">
      <c r="B10" s="268"/>
      <c r="C10" s="267"/>
      <c r="D10" s="390" t="s">
        <v>1110</v>
      </c>
      <c r="E10" s="390"/>
      <c r="F10" s="390"/>
      <c r="G10" s="390"/>
      <c r="H10" s="390"/>
      <c r="I10" s="390"/>
      <c r="J10" s="390"/>
      <c r="K10" s="265"/>
    </row>
    <row r="11" spans="2:11" s="1" customFormat="1" ht="15" customHeight="1">
      <c r="B11" s="268"/>
      <c r="C11" s="269"/>
      <c r="D11" s="390" t="s">
        <v>1111</v>
      </c>
      <c r="E11" s="390"/>
      <c r="F11" s="390"/>
      <c r="G11" s="390"/>
      <c r="H11" s="390"/>
      <c r="I11" s="390"/>
      <c r="J11" s="390"/>
      <c r="K11" s="265"/>
    </row>
    <row r="12" spans="2:11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pans="2:11" s="1" customFormat="1" ht="15" customHeight="1">
      <c r="B13" s="268"/>
      <c r="C13" s="269"/>
      <c r="D13" s="270" t="s">
        <v>1112</v>
      </c>
      <c r="E13" s="267"/>
      <c r="F13" s="267"/>
      <c r="G13" s="267"/>
      <c r="H13" s="267"/>
      <c r="I13" s="267"/>
      <c r="J13" s="267"/>
      <c r="K13" s="265"/>
    </row>
    <row r="14" spans="2:11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pans="2:11" s="1" customFormat="1" ht="15" customHeight="1">
      <c r="B15" s="268"/>
      <c r="C15" s="269"/>
      <c r="D15" s="390" t="s">
        <v>1113</v>
      </c>
      <c r="E15" s="390"/>
      <c r="F15" s="390"/>
      <c r="G15" s="390"/>
      <c r="H15" s="390"/>
      <c r="I15" s="390"/>
      <c r="J15" s="390"/>
      <c r="K15" s="265"/>
    </row>
    <row r="16" spans="2:11" s="1" customFormat="1" ht="15" customHeight="1">
      <c r="B16" s="268"/>
      <c r="C16" s="269"/>
      <c r="D16" s="390" t="s">
        <v>1114</v>
      </c>
      <c r="E16" s="390"/>
      <c r="F16" s="390"/>
      <c r="G16" s="390"/>
      <c r="H16" s="390"/>
      <c r="I16" s="390"/>
      <c r="J16" s="390"/>
      <c r="K16" s="265"/>
    </row>
    <row r="17" spans="2:11" s="1" customFormat="1" ht="15" customHeight="1">
      <c r="B17" s="268"/>
      <c r="C17" s="269"/>
      <c r="D17" s="390" t="s">
        <v>1115</v>
      </c>
      <c r="E17" s="390"/>
      <c r="F17" s="390"/>
      <c r="G17" s="390"/>
      <c r="H17" s="390"/>
      <c r="I17" s="390"/>
      <c r="J17" s="390"/>
      <c r="K17" s="265"/>
    </row>
    <row r="18" spans="2:11" s="1" customFormat="1" ht="15" customHeight="1">
      <c r="B18" s="268"/>
      <c r="C18" s="269"/>
      <c r="D18" s="269"/>
      <c r="E18" s="271" t="s">
        <v>1116</v>
      </c>
      <c r="F18" s="390" t="s">
        <v>1117</v>
      </c>
      <c r="G18" s="390"/>
      <c r="H18" s="390"/>
      <c r="I18" s="390"/>
      <c r="J18" s="390"/>
      <c r="K18" s="265"/>
    </row>
    <row r="19" spans="2:11" s="1" customFormat="1" ht="15" customHeight="1">
      <c r="B19" s="268"/>
      <c r="C19" s="269"/>
      <c r="D19" s="269"/>
      <c r="E19" s="271" t="s">
        <v>1118</v>
      </c>
      <c r="F19" s="390" t="s">
        <v>1119</v>
      </c>
      <c r="G19" s="390"/>
      <c r="H19" s="390"/>
      <c r="I19" s="390"/>
      <c r="J19" s="390"/>
      <c r="K19" s="265"/>
    </row>
    <row r="20" spans="2:11" s="1" customFormat="1" ht="15" customHeight="1">
      <c r="B20" s="268"/>
      <c r="C20" s="269"/>
      <c r="D20" s="269"/>
      <c r="E20" s="271" t="s">
        <v>81</v>
      </c>
      <c r="F20" s="390" t="s">
        <v>1120</v>
      </c>
      <c r="G20" s="390"/>
      <c r="H20" s="390"/>
      <c r="I20" s="390"/>
      <c r="J20" s="390"/>
      <c r="K20" s="265"/>
    </row>
    <row r="21" spans="2:11" s="1" customFormat="1" ht="15" customHeight="1">
      <c r="B21" s="268"/>
      <c r="C21" s="269"/>
      <c r="D21" s="269"/>
      <c r="E21" s="271" t="s">
        <v>1121</v>
      </c>
      <c r="F21" s="390" t="s">
        <v>1122</v>
      </c>
      <c r="G21" s="390"/>
      <c r="H21" s="390"/>
      <c r="I21" s="390"/>
      <c r="J21" s="390"/>
      <c r="K21" s="265"/>
    </row>
    <row r="22" spans="2:11" s="1" customFormat="1" ht="15" customHeight="1">
      <c r="B22" s="268"/>
      <c r="C22" s="269"/>
      <c r="D22" s="269"/>
      <c r="E22" s="271" t="s">
        <v>915</v>
      </c>
      <c r="F22" s="390" t="s">
        <v>916</v>
      </c>
      <c r="G22" s="390"/>
      <c r="H22" s="390"/>
      <c r="I22" s="390"/>
      <c r="J22" s="390"/>
      <c r="K22" s="265"/>
    </row>
    <row r="23" spans="2:11" s="1" customFormat="1" ht="15" customHeight="1">
      <c r="B23" s="268"/>
      <c r="C23" s="269"/>
      <c r="D23" s="269"/>
      <c r="E23" s="271" t="s">
        <v>1123</v>
      </c>
      <c r="F23" s="390" t="s">
        <v>1124</v>
      </c>
      <c r="G23" s="390"/>
      <c r="H23" s="390"/>
      <c r="I23" s="390"/>
      <c r="J23" s="390"/>
      <c r="K23" s="265"/>
    </row>
    <row r="24" spans="2:11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pans="2:11" s="1" customFormat="1" ht="15" customHeight="1">
      <c r="B25" s="268"/>
      <c r="C25" s="390" t="s">
        <v>1125</v>
      </c>
      <c r="D25" s="390"/>
      <c r="E25" s="390"/>
      <c r="F25" s="390"/>
      <c r="G25" s="390"/>
      <c r="H25" s="390"/>
      <c r="I25" s="390"/>
      <c r="J25" s="390"/>
      <c r="K25" s="265"/>
    </row>
    <row r="26" spans="2:11" s="1" customFormat="1" ht="15" customHeight="1">
      <c r="B26" s="268"/>
      <c r="C26" s="390" t="s">
        <v>1126</v>
      </c>
      <c r="D26" s="390"/>
      <c r="E26" s="390"/>
      <c r="F26" s="390"/>
      <c r="G26" s="390"/>
      <c r="H26" s="390"/>
      <c r="I26" s="390"/>
      <c r="J26" s="390"/>
      <c r="K26" s="265"/>
    </row>
    <row r="27" spans="2:11" s="1" customFormat="1" ht="15" customHeight="1">
      <c r="B27" s="268"/>
      <c r="C27" s="267"/>
      <c r="D27" s="390" t="s">
        <v>1127</v>
      </c>
      <c r="E27" s="390"/>
      <c r="F27" s="390"/>
      <c r="G27" s="390"/>
      <c r="H27" s="390"/>
      <c r="I27" s="390"/>
      <c r="J27" s="390"/>
      <c r="K27" s="265"/>
    </row>
    <row r="28" spans="2:11" s="1" customFormat="1" ht="15" customHeight="1">
      <c r="B28" s="268"/>
      <c r="C28" s="269"/>
      <c r="D28" s="390" t="s">
        <v>1128</v>
      </c>
      <c r="E28" s="390"/>
      <c r="F28" s="390"/>
      <c r="G28" s="390"/>
      <c r="H28" s="390"/>
      <c r="I28" s="390"/>
      <c r="J28" s="390"/>
      <c r="K28" s="265"/>
    </row>
    <row r="29" spans="2:11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pans="2:11" s="1" customFormat="1" ht="15" customHeight="1">
      <c r="B30" s="268"/>
      <c r="C30" s="269"/>
      <c r="D30" s="390" t="s">
        <v>1129</v>
      </c>
      <c r="E30" s="390"/>
      <c r="F30" s="390"/>
      <c r="G30" s="390"/>
      <c r="H30" s="390"/>
      <c r="I30" s="390"/>
      <c r="J30" s="390"/>
      <c r="K30" s="265"/>
    </row>
    <row r="31" spans="2:11" s="1" customFormat="1" ht="15" customHeight="1">
      <c r="B31" s="268"/>
      <c r="C31" s="269"/>
      <c r="D31" s="390" t="s">
        <v>1130</v>
      </c>
      <c r="E31" s="390"/>
      <c r="F31" s="390"/>
      <c r="G31" s="390"/>
      <c r="H31" s="390"/>
      <c r="I31" s="390"/>
      <c r="J31" s="390"/>
      <c r="K31" s="265"/>
    </row>
    <row r="32" spans="2:11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pans="2:11" s="1" customFormat="1" ht="15" customHeight="1">
      <c r="B33" s="268"/>
      <c r="C33" s="269"/>
      <c r="D33" s="390" t="s">
        <v>1131</v>
      </c>
      <c r="E33" s="390"/>
      <c r="F33" s="390"/>
      <c r="G33" s="390"/>
      <c r="H33" s="390"/>
      <c r="I33" s="390"/>
      <c r="J33" s="390"/>
      <c r="K33" s="265"/>
    </row>
    <row r="34" spans="2:11" s="1" customFormat="1" ht="15" customHeight="1">
      <c r="B34" s="268"/>
      <c r="C34" s="269"/>
      <c r="D34" s="390" t="s">
        <v>1132</v>
      </c>
      <c r="E34" s="390"/>
      <c r="F34" s="390"/>
      <c r="G34" s="390"/>
      <c r="H34" s="390"/>
      <c r="I34" s="390"/>
      <c r="J34" s="390"/>
      <c r="K34" s="265"/>
    </row>
    <row r="35" spans="2:11" s="1" customFormat="1" ht="15" customHeight="1">
      <c r="B35" s="268"/>
      <c r="C35" s="269"/>
      <c r="D35" s="390" t="s">
        <v>1133</v>
      </c>
      <c r="E35" s="390"/>
      <c r="F35" s="390"/>
      <c r="G35" s="390"/>
      <c r="H35" s="390"/>
      <c r="I35" s="390"/>
      <c r="J35" s="390"/>
      <c r="K35" s="265"/>
    </row>
    <row r="36" spans="2:11" s="1" customFormat="1" ht="15" customHeight="1">
      <c r="B36" s="268"/>
      <c r="C36" s="269"/>
      <c r="D36" s="267"/>
      <c r="E36" s="270" t="s">
        <v>113</v>
      </c>
      <c r="F36" s="267"/>
      <c r="G36" s="390" t="s">
        <v>1134</v>
      </c>
      <c r="H36" s="390"/>
      <c r="I36" s="390"/>
      <c r="J36" s="390"/>
      <c r="K36" s="265"/>
    </row>
    <row r="37" spans="2:11" s="1" customFormat="1" ht="30.75" customHeight="1">
      <c r="B37" s="268"/>
      <c r="C37" s="269"/>
      <c r="D37" s="267"/>
      <c r="E37" s="270" t="s">
        <v>1135</v>
      </c>
      <c r="F37" s="267"/>
      <c r="G37" s="390" t="s">
        <v>1136</v>
      </c>
      <c r="H37" s="390"/>
      <c r="I37" s="390"/>
      <c r="J37" s="390"/>
      <c r="K37" s="265"/>
    </row>
    <row r="38" spans="2:11" s="1" customFormat="1" ht="15" customHeight="1">
      <c r="B38" s="268"/>
      <c r="C38" s="269"/>
      <c r="D38" s="267"/>
      <c r="E38" s="270" t="s">
        <v>55</v>
      </c>
      <c r="F38" s="267"/>
      <c r="G38" s="390" t="s">
        <v>1137</v>
      </c>
      <c r="H38" s="390"/>
      <c r="I38" s="390"/>
      <c r="J38" s="390"/>
      <c r="K38" s="265"/>
    </row>
    <row r="39" spans="2:11" s="1" customFormat="1" ht="15" customHeight="1">
      <c r="B39" s="268"/>
      <c r="C39" s="269"/>
      <c r="D39" s="267"/>
      <c r="E39" s="270" t="s">
        <v>56</v>
      </c>
      <c r="F39" s="267"/>
      <c r="G39" s="390" t="s">
        <v>1138</v>
      </c>
      <c r="H39" s="390"/>
      <c r="I39" s="390"/>
      <c r="J39" s="390"/>
      <c r="K39" s="265"/>
    </row>
    <row r="40" spans="2:11" s="1" customFormat="1" ht="15" customHeight="1">
      <c r="B40" s="268"/>
      <c r="C40" s="269"/>
      <c r="D40" s="267"/>
      <c r="E40" s="270" t="s">
        <v>114</v>
      </c>
      <c r="F40" s="267"/>
      <c r="G40" s="390" t="s">
        <v>1139</v>
      </c>
      <c r="H40" s="390"/>
      <c r="I40" s="390"/>
      <c r="J40" s="390"/>
      <c r="K40" s="265"/>
    </row>
    <row r="41" spans="2:11" s="1" customFormat="1" ht="15" customHeight="1">
      <c r="B41" s="268"/>
      <c r="C41" s="269"/>
      <c r="D41" s="267"/>
      <c r="E41" s="270" t="s">
        <v>115</v>
      </c>
      <c r="F41" s="267"/>
      <c r="G41" s="390" t="s">
        <v>1140</v>
      </c>
      <c r="H41" s="390"/>
      <c r="I41" s="390"/>
      <c r="J41" s="390"/>
      <c r="K41" s="265"/>
    </row>
    <row r="42" spans="2:11" s="1" customFormat="1" ht="15" customHeight="1">
      <c r="B42" s="268"/>
      <c r="C42" s="269"/>
      <c r="D42" s="267"/>
      <c r="E42" s="270" t="s">
        <v>1141</v>
      </c>
      <c r="F42" s="267"/>
      <c r="G42" s="390" t="s">
        <v>1142</v>
      </c>
      <c r="H42" s="390"/>
      <c r="I42" s="390"/>
      <c r="J42" s="390"/>
      <c r="K42" s="265"/>
    </row>
    <row r="43" spans="2:11" s="1" customFormat="1" ht="15" customHeight="1">
      <c r="B43" s="268"/>
      <c r="C43" s="269"/>
      <c r="D43" s="267"/>
      <c r="E43" s="270"/>
      <c r="F43" s="267"/>
      <c r="G43" s="390" t="s">
        <v>1143</v>
      </c>
      <c r="H43" s="390"/>
      <c r="I43" s="390"/>
      <c r="J43" s="390"/>
      <c r="K43" s="265"/>
    </row>
    <row r="44" spans="2:11" s="1" customFormat="1" ht="15" customHeight="1">
      <c r="B44" s="268"/>
      <c r="C44" s="269"/>
      <c r="D44" s="267"/>
      <c r="E44" s="270" t="s">
        <v>1144</v>
      </c>
      <c r="F44" s="267"/>
      <c r="G44" s="390" t="s">
        <v>1145</v>
      </c>
      <c r="H44" s="390"/>
      <c r="I44" s="390"/>
      <c r="J44" s="390"/>
      <c r="K44" s="265"/>
    </row>
    <row r="45" spans="2:11" s="1" customFormat="1" ht="15" customHeight="1">
      <c r="B45" s="268"/>
      <c r="C45" s="269"/>
      <c r="D45" s="267"/>
      <c r="E45" s="270" t="s">
        <v>117</v>
      </c>
      <c r="F45" s="267"/>
      <c r="G45" s="390" t="s">
        <v>1146</v>
      </c>
      <c r="H45" s="390"/>
      <c r="I45" s="390"/>
      <c r="J45" s="390"/>
      <c r="K45" s="265"/>
    </row>
    <row r="46" spans="2:11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pans="2:11" s="1" customFormat="1" ht="15" customHeight="1">
      <c r="B47" s="268"/>
      <c r="C47" s="269"/>
      <c r="D47" s="390" t="s">
        <v>1147</v>
      </c>
      <c r="E47" s="390"/>
      <c r="F47" s="390"/>
      <c r="G47" s="390"/>
      <c r="H47" s="390"/>
      <c r="I47" s="390"/>
      <c r="J47" s="390"/>
      <c r="K47" s="265"/>
    </row>
    <row r="48" spans="2:11" s="1" customFormat="1" ht="15" customHeight="1">
      <c r="B48" s="268"/>
      <c r="C48" s="269"/>
      <c r="D48" s="269"/>
      <c r="E48" s="390" t="s">
        <v>1148</v>
      </c>
      <c r="F48" s="390"/>
      <c r="G48" s="390"/>
      <c r="H48" s="390"/>
      <c r="I48" s="390"/>
      <c r="J48" s="390"/>
      <c r="K48" s="265"/>
    </row>
    <row r="49" spans="2:11" s="1" customFormat="1" ht="15" customHeight="1">
      <c r="B49" s="268"/>
      <c r="C49" s="269"/>
      <c r="D49" s="269"/>
      <c r="E49" s="390" t="s">
        <v>1149</v>
      </c>
      <c r="F49" s="390"/>
      <c r="G49" s="390"/>
      <c r="H49" s="390"/>
      <c r="I49" s="390"/>
      <c r="J49" s="390"/>
      <c r="K49" s="265"/>
    </row>
    <row r="50" spans="2:11" s="1" customFormat="1" ht="15" customHeight="1">
      <c r="B50" s="268"/>
      <c r="C50" s="269"/>
      <c r="D50" s="269"/>
      <c r="E50" s="390" t="s">
        <v>1150</v>
      </c>
      <c r="F50" s="390"/>
      <c r="G50" s="390"/>
      <c r="H50" s="390"/>
      <c r="I50" s="390"/>
      <c r="J50" s="390"/>
      <c r="K50" s="265"/>
    </row>
    <row r="51" spans="2:11" s="1" customFormat="1" ht="15" customHeight="1">
      <c r="B51" s="268"/>
      <c r="C51" s="269"/>
      <c r="D51" s="390" t="s">
        <v>1151</v>
      </c>
      <c r="E51" s="390"/>
      <c r="F51" s="390"/>
      <c r="G51" s="390"/>
      <c r="H51" s="390"/>
      <c r="I51" s="390"/>
      <c r="J51" s="390"/>
      <c r="K51" s="265"/>
    </row>
    <row r="52" spans="2:11" s="1" customFormat="1" ht="25.5" customHeight="1">
      <c r="B52" s="264"/>
      <c r="C52" s="392" t="s">
        <v>1152</v>
      </c>
      <c r="D52" s="392"/>
      <c r="E52" s="392"/>
      <c r="F52" s="392"/>
      <c r="G52" s="392"/>
      <c r="H52" s="392"/>
      <c r="I52" s="392"/>
      <c r="J52" s="392"/>
      <c r="K52" s="265"/>
    </row>
    <row r="53" spans="2:11" s="1" customFormat="1" ht="5.25" customHeight="1">
      <c r="B53" s="264"/>
      <c r="C53" s="266"/>
      <c r="D53" s="266"/>
      <c r="E53" s="266"/>
      <c r="F53" s="266"/>
      <c r="G53" s="266"/>
      <c r="H53" s="266"/>
      <c r="I53" s="266"/>
      <c r="J53" s="266"/>
      <c r="K53" s="265"/>
    </row>
    <row r="54" spans="2:11" s="1" customFormat="1" ht="15" customHeight="1">
      <c r="B54" s="264"/>
      <c r="C54" s="390" t="s">
        <v>1153</v>
      </c>
      <c r="D54" s="390"/>
      <c r="E54" s="390"/>
      <c r="F54" s="390"/>
      <c r="G54" s="390"/>
      <c r="H54" s="390"/>
      <c r="I54" s="390"/>
      <c r="J54" s="390"/>
      <c r="K54" s="265"/>
    </row>
    <row r="55" spans="2:11" s="1" customFormat="1" ht="15" customHeight="1">
      <c r="B55" s="264"/>
      <c r="C55" s="390" t="s">
        <v>1154</v>
      </c>
      <c r="D55" s="390"/>
      <c r="E55" s="390"/>
      <c r="F55" s="390"/>
      <c r="G55" s="390"/>
      <c r="H55" s="390"/>
      <c r="I55" s="390"/>
      <c r="J55" s="390"/>
      <c r="K55" s="265"/>
    </row>
    <row r="56" spans="2:11" s="1" customFormat="1" ht="12.75" customHeight="1">
      <c r="B56" s="264"/>
      <c r="C56" s="267"/>
      <c r="D56" s="267"/>
      <c r="E56" s="267"/>
      <c r="F56" s="267"/>
      <c r="G56" s="267"/>
      <c r="H56" s="267"/>
      <c r="I56" s="267"/>
      <c r="J56" s="267"/>
      <c r="K56" s="265"/>
    </row>
    <row r="57" spans="2:11" s="1" customFormat="1" ht="15" customHeight="1">
      <c r="B57" s="264"/>
      <c r="C57" s="390" t="s">
        <v>1155</v>
      </c>
      <c r="D57" s="390"/>
      <c r="E57" s="390"/>
      <c r="F57" s="390"/>
      <c r="G57" s="390"/>
      <c r="H57" s="390"/>
      <c r="I57" s="390"/>
      <c r="J57" s="390"/>
      <c r="K57" s="265"/>
    </row>
    <row r="58" spans="2:11" s="1" customFormat="1" ht="15" customHeight="1">
      <c r="B58" s="264"/>
      <c r="C58" s="269"/>
      <c r="D58" s="390" t="s">
        <v>1156</v>
      </c>
      <c r="E58" s="390"/>
      <c r="F58" s="390"/>
      <c r="G58" s="390"/>
      <c r="H58" s="390"/>
      <c r="I58" s="390"/>
      <c r="J58" s="390"/>
      <c r="K58" s="265"/>
    </row>
    <row r="59" spans="2:11" s="1" customFormat="1" ht="15" customHeight="1">
      <c r="B59" s="264"/>
      <c r="C59" s="269"/>
      <c r="D59" s="390" t="s">
        <v>1157</v>
      </c>
      <c r="E59" s="390"/>
      <c r="F59" s="390"/>
      <c r="G59" s="390"/>
      <c r="H59" s="390"/>
      <c r="I59" s="390"/>
      <c r="J59" s="390"/>
      <c r="K59" s="265"/>
    </row>
    <row r="60" spans="2:11" s="1" customFormat="1" ht="15" customHeight="1">
      <c r="B60" s="264"/>
      <c r="C60" s="269"/>
      <c r="D60" s="390" t="s">
        <v>1158</v>
      </c>
      <c r="E60" s="390"/>
      <c r="F60" s="390"/>
      <c r="G60" s="390"/>
      <c r="H60" s="390"/>
      <c r="I60" s="390"/>
      <c r="J60" s="390"/>
      <c r="K60" s="265"/>
    </row>
    <row r="61" spans="2:11" s="1" customFormat="1" ht="15" customHeight="1">
      <c r="B61" s="264"/>
      <c r="C61" s="269"/>
      <c r="D61" s="390" t="s">
        <v>1159</v>
      </c>
      <c r="E61" s="390"/>
      <c r="F61" s="390"/>
      <c r="G61" s="390"/>
      <c r="H61" s="390"/>
      <c r="I61" s="390"/>
      <c r="J61" s="390"/>
      <c r="K61" s="265"/>
    </row>
    <row r="62" spans="2:11" s="1" customFormat="1" ht="15" customHeight="1">
      <c r="B62" s="264"/>
      <c r="C62" s="269"/>
      <c r="D62" s="394" t="s">
        <v>1160</v>
      </c>
      <c r="E62" s="394"/>
      <c r="F62" s="394"/>
      <c r="G62" s="394"/>
      <c r="H62" s="394"/>
      <c r="I62" s="394"/>
      <c r="J62" s="394"/>
      <c r="K62" s="265"/>
    </row>
    <row r="63" spans="2:11" s="1" customFormat="1" ht="15" customHeight="1">
      <c r="B63" s="264"/>
      <c r="C63" s="269"/>
      <c r="D63" s="390" t="s">
        <v>1161</v>
      </c>
      <c r="E63" s="390"/>
      <c r="F63" s="390"/>
      <c r="G63" s="390"/>
      <c r="H63" s="390"/>
      <c r="I63" s="390"/>
      <c r="J63" s="390"/>
      <c r="K63" s="265"/>
    </row>
    <row r="64" spans="2:11" s="1" customFormat="1" ht="12.75" customHeight="1">
      <c r="B64" s="264"/>
      <c r="C64" s="269"/>
      <c r="D64" s="269"/>
      <c r="E64" s="272"/>
      <c r="F64" s="269"/>
      <c r="G64" s="269"/>
      <c r="H64" s="269"/>
      <c r="I64" s="269"/>
      <c r="J64" s="269"/>
      <c r="K64" s="265"/>
    </row>
    <row r="65" spans="2:11" s="1" customFormat="1" ht="15" customHeight="1">
      <c r="B65" s="264"/>
      <c r="C65" s="269"/>
      <c r="D65" s="390" t="s">
        <v>1162</v>
      </c>
      <c r="E65" s="390"/>
      <c r="F65" s="390"/>
      <c r="G65" s="390"/>
      <c r="H65" s="390"/>
      <c r="I65" s="390"/>
      <c r="J65" s="390"/>
      <c r="K65" s="265"/>
    </row>
    <row r="66" spans="2:11" s="1" customFormat="1" ht="15" customHeight="1">
      <c r="B66" s="264"/>
      <c r="C66" s="269"/>
      <c r="D66" s="394" t="s">
        <v>1163</v>
      </c>
      <c r="E66" s="394"/>
      <c r="F66" s="394"/>
      <c r="G66" s="394"/>
      <c r="H66" s="394"/>
      <c r="I66" s="394"/>
      <c r="J66" s="394"/>
      <c r="K66" s="265"/>
    </row>
    <row r="67" spans="2:11" s="1" customFormat="1" ht="15" customHeight="1">
      <c r="B67" s="264"/>
      <c r="C67" s="269"/>
      <c r="D67" s="390" t="s">
        <v>1164</v>
      </c>
      <c r="E67" s="390"/>
      <c r="F67" s="390"/>
      <c r="G67" s="390"/>
      <c r="H67" s="390"/>
      <c r="I67" s="390"/>
      <c r="J67" s="390"/>
      <c r="K67" s="265"/>
    </row>
    <row r="68" spans="2:11" s="1" customFormat="1" ht="15" customHeight="1">
      <c r="B68" s="264"/>
      <c r="C68" s="269"/>
      <c r="D68" s="390" t="s">
        <v>1165</v>
      </c>
      <c r="E68" s="390"/>
      <c r="F68" s="390"/>
      <c r="G68" s="390"/>
      <c r="H68" s="390"/>
      <c r="I68" s="390"/>
      <c r="J68" s="390"/>
      <c r="K68" s="265"/>
    </row>
    <row r="69" spans="2:11" s="1" customFormat="1" ht="15" customHeight="1">
      <c r="B69" s="264"/>
      <c r="C69" s="269"/>
      <c r="D69" s="390" t="s">
        <v>1166</v>
      </c>
      <c r="E69" s="390"/>
      <c r="F69" s="390"/>
      <c r="G69" s="390"/>
      <c r="H69" s="390"/>
      <c r="I69" s="390"/>
      <c r="J69" s="390"/>
      <c r="K69" s="265"/>
    </row>
    <row r="70" spans="2:11" s="1" customFormat="1" ht="15" customHeight="1">
      <c r="B70" s="264"/>
      <c r="C70" s="269"/>
      <c r="D70" s="390" t="s">
        <v>1167</v>
      </c>
      <c r="E70" s="390"/>
      <c r="F70" s="390"/>
      <c r="G70" s="390"/>
      <c r="H70" s="390"/>
      <c r="I70" s="390"/>
      <c r="J70" s="390"/>
      <c r="K70" s="265"/>
    </row>
    <row r="71" spans="2:1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pans="2:11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pans="2:11" s="1" customFormat="1" ht="45" customHeight="1">
      <c r="B75" s="281"/>
      <c r="C75" s="393" t="s">
        <v>1168</v>
      </c>
      <c r="D75" s="393"/>
      <c r="E75" s="393"/>
      <c r="F75" s="393"/>
      <c r="G75" s="393"/>
      <c r="H75" s="393"/>
      <c r="I75" s="393"/>
      <c r="J75" s="393"/>
      <c r="K75" s="282"/>
    </row>
    <row r="76" spans="2:11" s="1" customFormat="1" ht="17.25" customHeight="1">
      <c r="B76" s="281"/>
      <c r="C76" s="283" t="s">
        <v>1169</v>
      </c>
      <c r="D76" s="283"/>
      <c r="E76" s="283"/>
      <c r="F76" s="283" t="s">
        <v>1170</v>
      </c>
      <c r="G76" s="284"/>
      <c r="H76" s="283" t="s">
        <v>56</v>
      </c>
      <c r="I76" s="283" t="s">
        <v>59</v>
      </c>
      <c r="J76" s="283" t="s">
        <v>1171</v>
      </c>
      <c r="K76" s="282"/>
    </row>
    <row r="77" spans="2:11" s="1" customFormat="1" ht="17.25" customHeight="1">
      <c r="B77" s="281"/>
      <c r="C77" s="285" t="s">
        <v>1172</v>
      </c>
      <c r="D77" s="285"/>
      <c r="E77" s="285"/>
      <c r="F77" s="286" t="s">
        <v>1173</v>
      </c>
      <c r="G77" s="287"/>
      <c r="H77" s="285"/>
      <c r="I77" s="285"/>
      <c r="J77" s="285" t="s">
        <v>1174</v>
      </c>
      <c r="K77" s="282"/>
    </row>
    <row r="78" spans="2:11" s="1" customFormat="1" ht="5.25" customHeight="1">
      <c r="B78" s="281"/>
      <c r="C78" s="288"/>
      <c r="D78" s="288"/>
      <c r="E78" s="288"/>
      <c r="F78" s="288"/>
      <c r="G78" s="289"/>
      <c r="H78" s="288"/>
      <c r="I78" s="288"/>
      <c r="J78" s="288"/>
      <c r="K78" s="282"/>
    </row>
    <row r="79" spans="2:11" s="1" customFormat="1" ht="15" customHeight="1">
      <c r="B79" s="281"/>
      <c r="C79" s="270" t="s">
        <v>55</v>
      </c>
      <c r="D79" s="290"/>
      <c r="E79" s="290"/>
      <c r="F79" s="291" t="s">
        <v>1175</v>
      </c>
      <c r="G79" s="292"/>
      <c r="H79" s="270" t="s">
        <v>1176</v>
      </c>
      <c r="I79" s="270" t="s">
        <v>1177</v>
      </c>
      <c r="J79" s="270">
        <v>20</v>
      </c>
      <c r="K79" s="282"/>
    </row>
    <row r="80" spans="2:11" s="1" customFormat="1" ht="15" customHeight="1">
      <c r="B80" s="281"/>
      <c r="C80" s="270" t="s">
        <v>1178</v>
      </c>
      <c r="D80" s="270"/>
      <c r="E80" s="270"/>
      <c r="F80" s="291" t="s">
        <v>1175</v>
      </c>
      <c r="G80" s="292"/>
      <c r="H80" s="270" t="s">
        <v>1179</v>
      </c>
      <c r="I80" s="270" t="s">
        <v>1177</v>
      </c>
      <c r="J80" s="270">
        <v>120</v>
      </c>
      <c r="K80" s="282"/>
    </row>
    <row r="81" spans="2:11" s="1" customFormat="1" ht="15" customHeight="1">
      <c r="B81" s="293"/>
      <c r="C81" s="270" t="s">
        <v>1180</v>
      </c>
      <c r="D81" s="270"/>
      <c r="E81" s="270"/>
      <c r="F81" s="291" t="s">
        <v>1181</v>
      </c>
      <c r="G81" s="292"/>
      <c r="H81" s="270" t="s">
        <v>1182</v>
      </c>
      <c r="I81" s="270" t="s">
        <v>1177</v>
      </c>
      <c r="J81" s="270">
        <v>50</v>
      </c>
      <c r="K81" s="282"/>
    </row>
    <row r="82" spans="2:11" s="1" customFormat="1" ht="15" customHeight="1">
      <c r="B82" s="293"/>
      <c r="C82" s="270" t="s">
        <v>1183</v>
      </c>
      <c r="D82" s="270"/>
      <c r="E82" s="270"/>
      <c r="F82" s="291" t="s">
        <v>1175</v>
      </c>
      <c r="G82" s="292"/>
      <c r="H82" s="270" t="s">
        <v>1184</v>
      </c>
      <c r="I82" s="270" t="s">
        <v>1185</v>
      </c>
      <c r="J82" s="270"/>
      <c r="K82" s="282"/>
    </row>
    <row r="83" spans="2:11" s="1" customFormat="1" ht="15" customHeight="1">
      <c r="B83" s="293"/>
      <c r="C83" s="294" t="s">
        <v>1186</v>
      </c>
      <c r="D83" s="294"/>
      <c r="E83" s="294"/>
      <c r="F83" s="295" t="s">
        <v>1181</v>
      </c>
      <c r="G83" s="294"/>
      <c r="H83" s="294" t="s">
        <v>1187</v>
      </c>
      <c r="I83" s="294" t="s">
        <v>1177</v>
      </c>
      <c r="J83" s="294">
        <v>15</v>
      </c>
      <c r="K83" s="282"/>
    </row>
    <row r="84" spans="2:11" s="1" customFormat="1" ht="15" customHeight="1">
      <c r="B84" s="293"/>
      <c r="C84" s="294" t="s">
        <v>1188</v>
      </c>
      <c r="D84" s="294"/>
      <c r="E84" s="294"/>
      <c r="F84" s="295" t="s">
        <v>1181</v>
      </c>
      <c r="G84" s="294"/>
      <c r="H84" s="294" t="s">
        <v>1189</v>
      </c>
      <c r="I84" s="294" t="s">
        <v>1177</v>
      </c>
      <c r="J84" s="294">
        <v>15</v>
      </c>
      <c r="K84" s="282"/>
    </row>
    <row r="85" spans="2:11" s="1" customFormat="1" ht="15" customHeight="1">
      <c r="B85" s="293"/>
      <c r="C85" s="294" t="s">
        <v>1190</v>
      </c>
      <c r="D85" s="294"/>
      <c r="E85" s="294"/>
      <c r="F85" s="295" t="s">
        <v>1181</v>
      </c>
      <c r="G85" s="294"/>
      <c r="H85" s="294" t="s">
        <v>1191</v>
      </c>
      <c r="I85" s="294" t="s">
        <v>1177</v>
      </c>
      <c r="J85" s="294">
        <v>20</v>
      </c>
      <c r="K85" s="282"/>
    </row>
    <row r="86" spans="2:11" s="1" customFormat="1" ht="15" customHeight="1">
      <c r="B86" s="293"/>
      <c r="C86" s="294" t="s">
        <v>1192</v>
      </c>
      <c r="D86" s="294"/>
      <c r="E86" s="294"/>
      <c r="F86" s="295" t="s">
        <v>1181</v>
      </c>
      <c r="G86" s="294"/>
      <c r="H86" s="294" t="s">
        <v>1193</v>
      </c>
      <c r="I86" s="294" t="s">
        <v>1177</v>
      </c>
      <c r="J86" s="294">
        <v>20</v>
      </c>
      <c r="K86" s="282"/>
    </row>
    <row r="87" spans="2:11" s="1" customFormat="1" ht="15" customHeight="1">
      <c r="B87" s="293"/>
      <c r="C87" s="270" t="s">
        <v>1194</v>
      </c>
      <c r="D87" s="270"/>
      <c r="E87" s="270"/>
      <c r="F87" s="291" t="s">
        <v>1181</v>
      </c>
      <c r="G87" s="292"/>
      <c r="H87" s="270" t="s">
        <v>1195</v>
      </c>
      <c r="I87" s="270" t="s">
        <v>1177</v>
      </c>
      <c r="J87" s="270">
        <v>50</v>
      </c>
      <c r="K87" s="282"/>
    </row>
    <row r="88" spans="2:11" s="1" customFormat="1" ht="15" customHeight="1">
      <c r="B88" s="293"/>
      <c r="C88" s="270" t="s">
        <v>1196</v>
      </c>
      <c r="D88" s="270"/>
      <c r="E88" s="270"/>
      <c r="F88" s="291" t="s">
        <v>1181</v>
      </c>
      <c r="G88" s="292"/>
      <c r="H88" s="270" t="s">
        <v>1197</v>
      </c>
      <c r="I88" s="270" t="s">
        <v>1177</v>
      </c>
      <c r="J88" s="270">
        <v>20</v>
      </c>
      <c r="K88" s="282"/>
    </row>
    <row r="89" spans="2:11" s="1" customFormat="1" ht="15" customHeight="1">
      <c r="B89" s="293"/>
      <c r="C89" s="270" t="s">
        <v>1198</v>
      </c>
      <c r="D89" s="270"/>
      <c r="E89" s="270"/>
      <c r="F89" s="291" t="s">
        <v>1181</v>
      </c>
      <c r="G89" s="292"/>
      <c r="H89" s="270" t="s">
        <v>1199</v>
      </c>
      <c r="I89" s="270" t="s">
        <v>1177</v>
      </c>
      <c r="J89" s="270">
        <v>20</v>
      </c>
      <c r="K89" s="282"/>
    </row>
    <row r="90" spans="2:11" s="1" customFormat="1" ht="15" customHeight="1">
      <c r="B90" s="293"/>
      <c r="C90" s="270" t="s">
        <v>1200</v>
      </c>
      <c r="D90" s="270"/>
      <c r="E90" s="270"/>
      <c r="F90" s="291" t="s">
        <v>1181</v>
      </c>
      <c r="G90" s="292"/>
      <c r="H90" s="270" t="s">
        <v>1201</v>
      </c>
      <c r="I90" s="270" t="s">
        <v>1177</v>
      </c>
      <c r="J90" s="270">
        <v>50</v>
      </c>
      <c r="K90" s="282"/>
    </row>
    <row r="91" spans="2:11" s="1" customFormat="1" ht="15" customHeight="1">
      <c r="B91" s="293"/>
      <c r="C91" s="270" t="s">
        <v>1202</v>
      </c>
      <c r="D91" s="270"/>
      <c r="E91" s="270"/>
      <c r="F91" s="291" t="s">
        <v>1181</v>
      </c>
      <c r="G91" s="292"/>
      <c r="H91" s="270" t="s">
        <v>1202</v>
      </c>
      <c r="I91" s="270" t="s">
        <v>1177</v>
      </c>
      <c r="J91" s="270">
        <v>50</v>
      </c>
      <c r="K91" s="282"/>
    </row>
    <row r="92" spans="2:11" s="1" customFormat="1" ht="15" customHeight="1">
      <c r="B92" s="293"/>
      <c r="C92" s="270" t="s">
        <v>1203</v>
      </c>
      <c r="D92" s="270"/>
      <c r="E92" s="270"/>
      <c r="F92" s="291" t="s">
        <v>1181</v>
      </c>
      <c r="G92" s="292"/>
      <c r="H92" s="270" t="s">
        <v>1204</v>
      </c>
      <c r="I92" s="270" t="s">
        <v>1177</v>
      </c>
      <c r="J92" s="270">
        <v>255</v>
      </c>
      <c r="K92" s="282"/>
    </row>
    <row r="93" spans="2:11" s="1" customFormat="1" ht="15" customHeight="1">
      <c r="B93" s="293"/>
      <c r="C93" s="270" t="s">
        <v>1205</v>
      </c>
      <c r="D93" s="270"/>
      <c r="E93" s="270"/>
      <c r="F93" s="291" t="s">
        <v>1175</v>
      </c>
      <c r="G93" s="292"/>
      <c r="H93" s="270" t="s">
        <v>1206</v>
      </c>
      <c r="I93" s="270" t="s">
        <v>1207</v>
      </c>
      <c r="J93" s="270"/>
      <c r="K93" s="282"/>
    </row>
    <row r="94" spans="2:11" s="1" customFormat="1" ht="15" customHeight="1">
      <c r="B94" s="293"/>
      <c r="C94" s="270" t="s">
        <v>1208</v>
      </c>
      <c r="D94" s="270"/>
      <c r="E94" s="270"/>
      <c r="F94" s="291" t="s">
        <v>1175</v>
      </c>
      <c r="G94" s="292"/>
      <c r="H94" s="270" t="s">
        <v>1209</v>
      </c>
      <c r="I94" s="270" t="s">
        <v>1210</v>
      </c>
      <c r="J94" s="270"/>
      <c r="K94" s="282"/>
    </row>
    <row r="95" spans="2:11" s="1" customFormat="1" ht="15" customHeight="1">
      <c r="B95" s="293"/>
      <c r="C95" s="270" t="s">
        <v>1211</v>
      </c>
      <c r="D95" s="270"/>
      <c r="E95" s="270"/>
      <c r="F95" s="291" t="s">
        <v>1175</v>
      </c>
      <c r="G95" s="292"/>
      <c r="H95" s="270" t="s">
        <v>1211</v>
      </c>
      <c r="I95" s="270" t="s">
        <v>1210</v>
      </c>
      <c r="J95" s="270"/>
      <c r="K95" s="282"/>
    </row>
    <row r="96" spans="2:11" s="1" customFormat="1" ht="15" customHeight="1">
      <c r="B96" s="293"/>
      <c r="C96" s="270" t="s">
        <v>40</v>
      </c>
      <c r="D96" s="270"/>
      <c r="E96" s="270"/>
      <c r="F96" s="291" t="s">
        <v>1175</v>
      </c>
      <c r="G96" s="292"/>
      <c r="H96" s="270" t="s">
        <v>1212</v>
      </c>
      <c r="I96" s="270" t="s">
        <v>1210</v>
      </c>
      <c r="J96" s="270"/>
      <c r="K96" s="282"/>
    </row>
    <row r="97" spans="2:11" s="1" customFormat="1" ht="15" customHeight="1">
      <c r="B97" s="293"/>
      <c r="C97" s="270" t="s">
        <v>50</v>
      </c>
      <c r="D97" s="270"/>
      <c r="E97" s="270"/>
      <c r="F97" s="291" t="s">
        <v>1175</v>
      </c>
      <c r="G97" s="292"/>
      <c r="H97" s="270" t="s">
        <v>1213</v>
      </c>
      <c r="I97" s="270" t="s">
        <v>1210</v>
      </c>
      <c r="J97" s="270"/>
      <c r="K97" s="282"/>
    </row>
    <row r="98" spans="2:11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pans="2:11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pans="2:11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pans="2:1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pans="2:11" s="1" customFormat="1" ht="45" customHeight="1">
      <c r="B102" s="281"/>
      <c r="C102" s="393" t="s">
        <v>1214</v>
      </c>
      <c r="D102" s="393"/>
      <c r="E102" s="393"/>
      <c r="F102" s="393"/>
      <c r="G102" s="393"/>
      <c r="H102" s="393"/>
      <c r="I102" s="393"/>
      <c r="J102" s="393"/>
      <c r="K102" s="282"/>
    </row>
    <row r="103" spans="2:11" s="1" customFormat="1" ht="17.25" customHeight="1">
      <c r="B103" s="281"/>
      <c r="C103" s="283" t="s">
        <v>1169</v>
      </c>
      <c r="D103" s="283"/>
      <c r="E103" s="283"/>
      <c r="F103" s="283" t="s">
        <v>1170</v>
      </c>
      <c r="G103" s="284"/>
      <c r="H103" s="283" t="s">
        <v>56</v>
      </c>
      <c r="I103" s="283" t="s">
        <v>59</v>
      </c>
      <c r="J103" s="283" t="s">
        <v>1171</v>
      </c>
      <c r="K103" s="282"/>
    </row>
    <row r="104" spans="2:11" s="1" customFormat="1" ht="17.25" customHeight="1">
      <c r="B104" s="281"/>
      <c r="C104" s="285" t="s">
        <v>1172</v>
      </c>
      <c r="D104" s="285"/>
      <c r="E104" s="285"/>
      <c r="F104" s="286" t="s">
        <v>1173</v>
      </c>
      <c r="G104" s="287"/>
      <c r="H104" s="285"/>
      <c r="I104" s="285"/>
      <c r="J104" s="285" t="s">
        <v>1174</v>
      </c>
      <c r="K104" s="282"/>
    </row>
    <row r="105" spans="2:11" s="1" customFormat="1" ht="5.25" customHeight="1">
      <c r="B105" s="281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pans="2:11" s="1" customFormat="1" ht="15" customHeight="1">
      <c r="B106" s="281"/>
      <c r="C106" s="270" t="s">
        <v>55</v>
      </c>
      <c r="D106" s="290"/>
      <c r="E106" s="290"/>
      <c r="F106" s="291" t="s">
        <v>1175</v>
      </c>
      <c r="G106" s="270"/>
      <c r="H106" s="270" t="s">
        <v>1215</v>
      </c>
      <c r="I106" s="270" t="s">
        <v>1177</v>
      </c>
      <c r="J106" s="270">
        <v>20</v>
      </c>
      <c r="K106" s="282"/>
    </row>
    <row r="107" spans="2:11" s="1" customFormat="1" ht="15" customHeight="1">
      <c r="B107" s="281"/>
      <c r="C107" s="270" t="s">
        <v>1178</v>
      </c>
      <c r="D107" s="270"/>
      <c r="E107" s="270"/>
      <c r="F107" s="291" t="s">
        <v>1175</v>
      </c>
      <c r="G107" s="270"/>
      <c r="H107" s="270" t="s">
        <v>1215</v>
      </c>
      <c r="I107" s="270" t="s">
        <v>1177</v>
      </c>
      <c r="J107" s="270">
        <v>120</v>
      </c>
      <c r="K107" s="282"/>
    </row>
    <row r="108" spans="2:11" s="1" customFormat="1" ht="15" customHeight="1">
      <c r="B108" s="293"/>
      <c r="C108" s="270" t="s">
        <v>1180</v>
      </c>
      <c r="D108" s="270"/>
      <c r="E108" s="270"/>
      <c r="F108" s="291" t="s">
        <v>1181</v>
      </c>
      <c r="G108" s="270"/>
      <c r="H108" s="270" t="s">
        <v>1215</v>
      </c>
      <c r="I108" s="270" t="s">
        <v>1177</v>
      </c>
      <c r="J108" s="270">
        <v>50</v>
      </c>
      <c r="K108" s="282"/>
    </row>
    <row r="109" spans="2:11" s="1" customFormat="1" ht="15" customHeight="1">
      <c r="B109" s="293"/>
      <c r="C109" s="270" t="s">
        <v>1183</v>
      </c>
      <c r="D109" s="270"/>
      <c r="E109" s="270"/>
      <c r="F109" s="291" t="s">
        <v>1175</v>
      </c>
      <c r="G109" s="270"/>
      <c r="H109" s="270" t="s">
        <v>1215</v>
      </c>
      <c r="I109" s="270" t="s">
        <v>1185</v>
      </c>
      <c r="J109" s="270"/>
      <c r="K109" s="282"/>
    </row>
    <row r="110" spans="2:11" s="1" customFormat="1" ht="15" customHeight="1">
      <c r="B110" s="293"/>
      <c r="C110" s="270" t="s">
        <v>1194</v>
      </c>
      <c r="D110" s="270"/>
      <c r="E110" s="270"/>
      <c r="F110" s="291" t="s">
        <v>1181</v>
      </c>
      <c r="G110" s="270"/>
      <c r="H110" s="270" t="s">
        <v>1215</v>
      </c>
      <c r="I110" s="270" t="s">
        <v>1177</v>
      </c>
      <c r="J110" s="270">
        <v>50</v>
      </c>
      <c r="K110" s="282"/>
    </row>
    <row r="111" spans="2:11" s="1" customFormat="1" ht="15" customHeight="1">
      <c r="B111" s="293"/>
      <c r="C111" s="270" t="s">
        <v>1202</v>
      </c>
      <c r="D111" s="270"/>
      <c r="E111" s="270"/>
      <c r="F111" s="291" t="s">
        <v>1181</v>
      </c>
      <c r="G111" s="270"/>
      <c r="H111" s="270" t="s">
        <v>1215</v>
      </c>
      <c r="I111" s="270" t="s">
        <v>1177</v>
      </c>
      <c r="J111" s="270">
        <v>50</v>
      </c>
      <c r="K111" s="282"/>
    </row>
    <row r="112" spans="2:11" s="1" customFormat="1" ht="15" customHeight="1">
      <c r="B112" s="293"/>
      <c r="C112" s="270" t="s">
        <v>1200</v>
      </c>
      <c r="D112" s="270"/>
      <c r="E112" s="270"/>
      <c r="F112" s="291" t="s">
        <v>1181</v>
      </c>
      <c r="G112" s="270"/>
      <c r="H112" s="270" t="s">
        <v>1215</v>
      </c>
      <c r="I112" s="270" t="s">
        <v>1177</v>
      </c>
      <c r="J112" s="270">
        <v>50</v>
      </c>
      <c r="K112" s="282"/>
    </row>
    <row r="113" spans="2:11" s="1" customFormat="1" ht="15" customHeight="1">
      <c r="B113" s="293"/>
      <c r="C113" s="270" t="s">
        <v>55</v>
      </c>
      <c r="D113" s="270"/>
      <c r="E113" s="270"/>
      <c r="F113" s="291" t="s">
        <v>1175</v>
      </c>
      <c r="G113" s="270"/>
      <c r="H113" s="270" t="s">
        <v>1216</v>
      </c>
      <c r="I113" s="270" t="s">
        <v>1177</v>
      </c>
      <c r="J113" s="270">
        <v>20</v>
      </c>
      <c r="K113" s="282"/>
    </row>
    <row r="114" spans="2:11" s="1" customFormat="1" ht="15" customHeight="1">
      <c r="B114" s="293"/>
      <c r="C114" s="270" t="s">
        <v>1217</v>
      </c>
      <c r="D114" s="270"/>
      <c r="E114" s="270"/>
      <c r="F114" s="291" t="s">
        <v>1175</v>
      </c>
      <c r="G114" s="270"/>
      <c r="H114" s="270" t="s">
        <v>1218</v>
      </c>
      <c r="I114" s="270" t="s">
        <v>1177</v>
      </c>
      <c r="J114" s="270">
        <v>120</v>
      </c>
      <c r="K114" s="282"/>
    </row>
    <row r="115" spans="2:11" s="1" customFormat="1" ht="15" customHeight="1">
      <c r="B115" s="293"/>
      <c r="C115" s="270" t="s">
        <v>40</v>
      </c>
      <c r="D115" s="270"/>
      <c r="E115" s="270"/>
      <c r="F115" s="291" t="s">
        <v>1175</v>
      </c>
      <c r="G115" s="270"/>
      <c r="H115" s="270" t="s">
        <v>1219</v>
      </c>
      <c r="I115" s="270" t="s">
        <v>1210</v>
      </c>
      <c r="J115" s="270"/>
      <c r="K115" s="282"/>
    </row>
    <row r="116" spans="2:11" s="1" customFormat="1" ht="15" customHeight="1">
      <c r="B116" s="293"/>
      <c r="C116" s="270" t="s">
        <v>50</v>
      </c>
      <c r="D116" s="270"/>
      <c r="E116" s="270"/>
      <c r="F116" s="291" t="s">
        <v>1175</v>
      </c>
      <c r="G116" s="270"/>
      <c r="H116" s="270" t="s">
        <v>1220</v>
      </c>
      <c r="I116" s="270" t="s">
        <v>1210</v>
      </c>
      <c r="J116" s="270"/>
      <c r="K116" s="282"/>
    </row>
    <row r="117" spans="2:11" s="1" customFormat="1" ht="15" customHeight="1">
      <c r="B117" s="293"/>
      <c r="C117" s="270" t="s">
        <v>59</v>
      </c>
      <c r="D117" s="270"/>
      <c r="E117" s="270"/>
      <c r="F117" s="291" t="s">
        <v>1175</v>
      </c>
      <c r="G117" s="270"/>
      <c r="H117" s="270" t="s">
        <v>1221</v>
      </c>
      <c r="I117" s="270" t="s">
        <v>1222</v>
      </c>
      <c r="J117" s="270"/>
      <c r="K117" s="282"/>
    </row>
    <row r="118" spans="2:11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pans="2:11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pans="2:11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1" t="s">
        <v>1223</v>
      </c>
      <c r="D122" s="391"/>
      <c r="E122" s="391"/>
      <c r="F122" s="391"/>
      <c r="G122" s="391"/>
      <c r="H122" s="391"/>
      <c r="I122" s="391"/>
      <c r="J122" s="391"/>
      <c r="K122" s="310"/>
    </row>
    <row r="123" spans="2:11" s="1" customFormat="1" ht="17.25" customHeight="1">
      <c r="B123" s="311"/>
      <c r="C123" s="283" t="s">
        <v>1169</v>
      </c>
      <c r="D123" s="283"/>
      <c r="E123" s="283"/>
      <c r="F123" s="283" t="s">
        <v>1170</v>
      </c>
      <c r="G123" s="284"/>
      <c r="H123" s="283" t="s">
        <v>56</v>
      </c>
      <c r="I123" s="283" t="s">
        <v>59</v>
      </c>
      <c r="J123" s="283" t="s">
        <v>1171</v>
      </c>
      <c r="K123" s="312"/>
    </row>
    <row r="124" spans="2:11" s="1" customFormat="1" ht="17.25" customHeight="1">
      <c r="B124" s="311"/>
      <c r="C124" s="285" t="s">
        <v>1172</v>
      </c>
      <c r="D124" s="285"/>
      <c r="E124" s="285"/>
      <c r="F124" s="286" t="s">
        <v>1173</v>
      </c>
      <c r="G124" s="287"/>
      <c r="H124" s="285"/>
      <c r="I124" s="285"/>
      <c r="J124" s="285" t="s">
        <v>1174</v>
      </c>
      <c r="K124" s="312"/>
    </row>
    <row r="125" spans="2:11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pans="2:11" s="1" customFormat="1" ht="15" customHeight="1">
      <c r="B126" s="313"/>
      <c r="C126" s="270" t="s">
        <v>1178</v>
      </c>
      <c r="D126" s="290"/>
      <c r="E126" s="290"/>
      <c r="F126" s="291" t="s">
        <v>1175</v>
      </c>
      <c r="G126" s="270"/>
      <c r="H126" s="270" t="s">
        <v>1215</v>
      </c>
      <c r="I126" s="270" t="s">
        <v>1177</v>
      </c>
      <c r="J126" s="270">
        <v>120</v>
      </c>
      <c r="K126" s="316"/>
    </row>
    <row r="127" spans="2:11" s="1" customFormat="1" ht="15" customHeight="1">
      <c r="B127" s="313"/>
      <c r="C127" s="270" t="s">
        <v>1224</v>
      </c>
      <c r="D127" s="270"/>
      <c r="E127" s="270"/>
      <c r="F127" s="291" t="s">
        <v>1175</v>
      </c>
      <c r="G127" s="270"/>
      <c r="H127" s="270" t="s">
        <v>1225</v>
      </c>
      <c r="I127" s="270" t="s">
        <v>1177</v>
      </c>
      <c r="J127" s="270" t="s">
        <v>1226</v>
      </c>
      <c r="K127" s="316"/>
    </row>
    <row r="128" spans="2:11" s="1" customFormat="1" ht="15" customHeight="1">
      <c r="B128" s="313"/>
      <c r="C128" s="270" t="s">
        <v>1123</v>
      </c>
      <c r="D128" s="270"/>
      <c r="E128" s="270"/>
      <c r="F128" s="291" t="s">
        <v>1175</v>
      </c>
      <c r="G128" s="270"/>
      <c r="H128" s="270" t="s">
        <v>1227</v>
      </c>
      <c r="I128" s="270" t="s">
        <v>1177</v>
      </c>
      <c r="J128" s="270" t="s">
        <v>1226</v>
      </c>
      <c r="K128" s="316"/>
    </row>
    <row r="129" spans="2:11" s="1" customFormat="1" ht="15" customHeight="1">
      <c r="B129" s="313"/>
      <c r="C129" s="270" t="s">
        <v>1186</v>
      </c>
      <c r="D129" s="270"/>
      <c r="E129" s="270"/>
      <c r="F129" s="291" t="s">
        <v>1181</v>
      </c>
      <c r="G129" s="270"/>
      <c r="H129" s="270" t="s">
        <v>1187</v>
      </c>
      <c r="I129" s="270" t="s">
        <v>1177</v>
      </c>
      <c r="J129" s="270">
        <v>15</v>
      </c>
      <c r="K129" s="316"/>
    </row>
    <row r="130" spans="2:11" s="1" customFormat="1" ht="15" customHeight="1">
      <c r="B130" s="313"/>
      <c r="C130" s="294" t="s">
        <v>1188</v>
      </c>
      <c r="D130" s="294"/>
      <c r="E130" s="294"/>
      <c r="F130" s="295" t="s">
        <v>1181</v>
      </c>
      <c r="G130" s="294"/>
      <c r="H130" s="294" t="s">
        <v>1189</v>
      </c>
      <c r="I130" s="294" t="s">
        <v>1177</v>
      </c>
      <c r="J130" s="294">
        <v>15</v>
      </c>
      <c r="K130" s="316"/>
    </row>
    <row r="131" spans="2:11" s="1" customFormat="1" ht="15" customHeight="1">
      <c r="B131" s="313"/>
      <c r="C131" s="294" t="s">
        <v>1190</v>
      </c>
      <c r="D131" s="294"/>
      <c r="E131" s="294"/>
      <c r="F131" s="295" t="s">
        <v>1181</v>
      </c>
      <c r="G131" s="294"/>
      <c r="H131" s="294" t="s">
        <v>1191</v>
      </c>
      <c r="I131" s="294" t="s">
        <v>1177</v>
      </c>
      <c r="J131" s="294">
        <v>20</v>
      </c>
      <c r="K131" s="316"/>
    </row>
    <row r="132" spans="2:11" s="1" customFormat="1" ht="15" customHeight="1">
      <c r="B132" s="313"/>
      <c r="C132" s="294" t="s">
        <v>1192</v>
      </c>
      <c r="D132" s="294"/>
      <c r="E132" s="294"/>
      <c r="F132" s="295" t="s">
        <v>1181</v>
      </c>
      <c r="G132" s="294"/>
      <c r="H132" s="294" t="s">
        <v>1193</v>
      </c>
      <c r="I132" s="294" t="s">
        <v>1177</v>
      </c>
      <c r="J132" s="294">
        <v>20</v>
      </c>
      <c r="K132" s="316"/>
    </row>
    <row r="133" spans="2:11" s="1" customFormat="1" ht="15" customHeight="1">
      <c r="B133" s="313"/>
      <c r="C133" s="270" t="s">
        <v>1180</v>
      </c>
      <c r="D133" s="270"/>
      <c r="E133" s="270"/>
      <c r="F133" s="291" t="s">
        <v>1181</v>
      </c>
      <c r="G133" s="270"/>
      <c r="H133" s="270" t="s">
        <v>1215</v>
      </c>
      <c r="I133" s="270" t="s">
        <v>1177</v>
      </c>
      <c r="J133" s="270">
        <v>50</v>
      </c>
      <c r="K133" s="316"/>
    </row>
    <row r="134" spans="2:11" s="1" customFormat="1" ht="15" customHeight="1">
      <c r="B134" s="313"/>
      <c r="C134" s="270" t="s">
        <v>1194</v>
      </c>
      <c r="D134" s="270"/>
      <c r="E134" s="270"/>
      <c r="F134" s="291" t="s">
        <v>1181</v>
      </c>
      <c r="G134" s="270"/>
      <c r="H134" s="270" t="s">
        <v>1215</v>
      </c>
      <c r="I134" s="270" t="s">
        <v>1177</v>
      </c>
      <c r="J134" s="270">
        <v>50</v>
      </c>
      <c r="K134" s="316"/>
    </row>
    <row r="135" spans="2:11" s="1" customFormat="1" ht="15" customHeight="1">
      <c r="B135" s="313"/>
      <c r="C135" s="270" t="s">
        <v>1200</v>
      </c>
      <c r="D135" s="270"/>
      <c r="E135" s="270"/>
      <c r="F135" s="291" t="s">
        <v>1181</v>
      </c>
      <c r="G135" s="270"/>
      <c r="H135" s="270" t="s">
        <v>1215</v>
      </c>
      <c r="I135" s="270" t="s">
        <v>1177</v>
      </c>
      <c r="J135" s="270">
        <v>50</v>
      </c>
      <c r="K135" s="316"/>
    </row>
    <row r="136" spans="2:11" s="1" customFormat="1" ht="15" customHeight="1">
      <c r="B136" s="313"/>
      <c r="C136" s="270" t="s">
        <v>1202</v>
      </c>
      <c r="D136" s="270"/>
      <c r="E136" s="270"/>
      <c r="F136" s="291" t="s">
        <v>1181</v>
      </c>
      <c r="G136" s="270"/>
      <c r="H136" s="270" t="s">
        <v>1215</v>
      </c>
      <c r="I136" s="270" t="s">
        <v>1177</v>
      </c>
      <c r="J136" s="270">
        <v>50</v>
      </c>
      <c r="K136" s="316"/>
    </row>
    <row r="137" spans="2:11" s="1" customFormat="1" ht="15" customHeight="1">
      <c r="B137" s="313"/>
      <c r="C137" s="270" t="s">
        <v>1203</v>
      </c>
      <c r="D137" s="270"/>
      <c r="E137" s="270"/>
      <c r="F137" s="291" t="s">
        <v>1181</v>
      </c>
      <c r="G137" s="270"/>
      <c r="H137" s="270" t="s">
        <v>1228</v>
      </c>
      <c r="I137" s="270" t="s">
        <v>1177</v>
      </c>
      <c r="J137" s="270">
        <v>255</v>
      </c>
      <c r="K137" s="316"/>
    </row>
    <row r="138" spans="2:11" s="1" customFormat="1" ht="15" customHeight="1">
      <c r="B138" s="313"/>
      <c r="C138" s="270" t="s">
        <v>1205</v>
      </c>
      <c r="D138" s="270"/>
      <c r="E138" s="270"/>
      <c r="F138" s="291" t="s">
        <v>1175</v>
      </c>
      <c r="G138" s="270"/>
      <c r="H138" s="270" t="s">
        <v>1229</v>
      </c>
      <c r="I138" s="270" t="s">
        <v>1207</v>
      </c>
      <c r="J138" s="270"/>
      <c r="K138" s="316"/>
    </row>
    <row r="139" spans="2:11" s="1" customFormat="1" ht="15" customHeight="1">
      <c r="B139" s="313"/>
      <c r="C139" s="270" t="s">
        <v>1208</v>
      </c>
      <c r="D139" s="270"/>
      <c r="E139" s="270"/>
      <c r="F139" s="291" t="s">
        <v>1175</v>
      </c>
      <c r="G139" s="270"/>
      <c r="H139" s="270" t="s">
        <v>1230</v>
      </c>
      <c r="I139" s="270" t="s">
        <v>1210</v>
      </c>
      <c r="J139" s="270"/>
      <c r="K139" s="316"/>
    </row>
    <row r="140" spans="2:11" s="1" customFormat="1" ht="15" customHeight="1">
      <c r="B140" s="313"/>
      <c r="C140" s="270" t="s">
        <v>1211</v>
      </c>
      <c r="D140" s="270"/>
      <c r="E140" s="270"/>
      <c r="F140" s="291" t="s">
        <v>1175</v>
      </c>
      <c r="G140" s="270"/>
      <c r="H140" s="270" t="s">
        <v>1211</v>
      </c>
      <c r="I140" s="270" t="s">
        <v>1210</v>
      </c>
      <c r="J140" s="270"/>
      <c r="K140" s="316"/>
    </row>
    <row r="141" spans="2:11" s="1" customFormat="1" ht="15" customHeight="1">
      <c r="B141" s="313"/>
      <c r="C141" s="270" t="s">
        <v>40</v>
      </c>
      <c r="D141" s="270"/>
      <c r="E141" s="270"/>
      <c r="F141" s="291" t="s">
        <v>1175</v>
      </c>
      <c r="G141" s="270"/>
      <c r="H141" s="270" t="s">
        <v>1231</v>
      </c>
      <c r="I141" s="270" t="s">
        <v>1210</v>
      </c>
      <c r="J141" s="270"/>
      <c r="K141" s="316"/>
    </row>
    <row r="142" spans="2:11" s="1" customFormat="1" ht="15" customHeight="1">
      <c r="B142" s="313"/>
      <c r="C142" s="270" t="s">
        <v>1232</v>
      </c>
      <c r="D142" s="270"/>
      <c r="E142" s="270"/>
      <c r="F142" s="291" t="s">
        <v>1175</v>
      </c>
      <c r="G142" s="270"/>
      <c r="H142" s="270" t="s">
        <v>1233</v>
      </c>
      <c r="I142" s="270" t="s">
        <v>1210</v>
      </c>
      <c r="J142" s="270"/>
      <c r="K142" s="316"/>
    </row>
    <row r="143" spans="2:11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pans="2:11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pans="2:11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pans="2:11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pans="2:11" s="1" customFormat="1" ht="45" customHeight="1">
      <c r="B147" s="281"/>
      <c r="C147" s="393" t="s">
        <v>1234</v>
      </c>
      <c r="D147" s="393"/>
      <c r="E147" s="393"/>
      <c r="F147" s="393"/>
      <c r="G147" s="393"/>
      <c r="H147" s="393"/>
      <c r="I147" s="393"/>
      <c r="J147" s="393"/>
      <c r="K147" s="282"/>
    </row>
    <row r="148" spans="2:11" s="1" customFormat="1" ht="17.25" customHeight="1">
      <c r="B148" s="281"/>
      <c r="C148" s="283" t="s">
        <v>1169</v>
      </c>
      <c r="D148" s="283"/>
      <c r="E148" s="283"/>
      <c r="F148" s="283" t="s">
        <v>1170</v>
      </c>
      <c r="G148" s="284"/>
      <c r="H148" s="283" t="s">
        <v>56</v>
      </c>
      <c r="I148" s="283" t="s">
        <v>59</v>
      </c>
      <c r="J148" s="283" t="s">
        <v>1171</v>
      </c>
      <c r="K148" s="282"/>
    </row>
    <row r="149" spans="2:11" s="1" customFormat="1" ht="17.25" customHeight="1">
      <c r="B149" s="281"/>
      <c r="C149" s="285" t="s">
        <v>1172</v>
      </c>
      <c r="D149" s="285"/>
      <c r="E149" s="285"/>
      <c r="F149" s="286" t="s">
        <v>1173</v>
      </c>
      <c r="G149" s="287"/>
      <c r="H149" s="285"/>
      <c r="I149" s="285"/>
      <c r="J149" s="285" t="s">
        <v>1174</v>
      </c>
      <c r="K149" s="282"/>
    </row>
    <row r="150" spans="2:11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pans="2:11" s="1" customFormat="1" ht="15" customHeight="1">
      <c r="B151" s="293"/>
      <c r="C151" s="320" t="s">
        <v>1178</v>
      </c>
      <c r="D151" s="270"/>
      <c r="E151" s="270"/>
      <c r="F151" s="321" t="s">
        <v>1175</v>
      </c>
      <c r="G151" s="270"/>
      <c r="H151" s="320" t="s">
        <v>1215</v>
      </c>
      <c r="I151" s="320" t="s">
        <v>1177</v>
      </c>
      <c r="J151" s="320">
        <v>120</v>
      </c>
      <c r="K151" s="316"/>
    </row>
    <row r="152" spans="2:11" s="1" customFormat="1" ht="15" customHeight="1">
      <c r="B152" s="293"/>
      <c r="C152" s="320" t="s">
        <v>1224</v>
      </c>
      <c r="D152" s="270"/>
      <c r="E152" s="270"/>
      <c r="F152" s="321" t="s">
        <v>1175</v>
      </c>
      <c r="G152" s="270"/>
      <c r="H152" s="320" t="s">
        <v>1235</v>
      </c>
      <c r="I152" s="320" t="s">
        <v>1177</v>
      </c>
      <c r="J152" s="320" t="s">
        <v>1226</v>
      </c>
      <c r="K152" s="316"/>
    </row>
    <row r="153" spans="2:11" s="1" customFormat="1" ht="15" customHeight="1">
      <c r="B153" s="293"/>
      <c r="C153" s="320" t="s">
        <v>1123</v>
      </c>
      <c r="D153" s="270"/>
      <c r="E153" s="270"/>
      <c r="F153" s="321" t="s">
        <v>1175</v>
      </c>
      <c r="G153" s="270"/>
      <c r="H153" s="320" t="s">
        <v>1236</v>
      </c>
      <c r="I153" s="320" t="s">
        <v>1177</v>
      </c>
      <c r="J153" s="320" t="s">
        <v>1226</v>
      </c>
      <c r="K153" s="316"/>
    </row>
    <row r="154" spans="2:11" s="1" customFormat="1" ht="15" customHeight="1">
      <c r="B154" s="293"/>
      <c r="C154" s="320" t="s">
        <v>1180</v>
      </c>
      <c r="D154" s="270"/>
      <c r="E154" s="270"/>
      <c r="F154" s="321" t="s">
        <v>1181</v>
      </c>
      <c r="G154" s="270"/>
      <c r="H154" s="320" t="s">
        <v>1215</v>
      </c>
      <c r="I154" s="320" t="s">
        <v>1177</v>
      </c>
      <c r="J154" s="320">
        <v>50</v>
      </c>
      <c r="K154" s="316"/>
    </row>
    <row r="155" spans="2:11" s="1" customFormat="1" ht="15" customHeight="1">
      <c r="B155" s="293"/>
      <c r="C155" s="320" t="s">
        <v>1183</v>
      </c>
      <c r="D155" s="270"/>
      <c r="E155" s="270"/>
      <c r="F155" s="321" t="s">
        <v>1175</v>
      </c>
      <c r="G155" s="270"/>
      <c r="H155" s="320" t="s">
        <v>1215</v>
      </c>
      <c r="I155" s="320" t="s">
        <v>1185</v>
      </c>
      <c r="J155" s="320"/>
      <c r="K155" s="316"/>
    </row>
    <row r="156" spans="2:11" s="1" customFormat="1" ht="15" customHeight="1">
      <c r="B156" s="293"/>
      <c r="C156" s="320" t="s">
        <v>1194</v>
      </c>
      <c r="D156" s="270"/>
      <c r="E156" s="270"/>
      <c r="F156" s="321" t="s">
        <v>1181</v>
      </c>
      <c r="G156" s="270"/>
      <c r="H156" s="320" t="s">
        <v>1215</v>
      </c>
      <c r="I156" s="320" t="s">
        <v>1177</v>
      </c>
      <c r="J156" s="320">
        <v>50</v>
      </c>
      <c r="K156" s="316"/>
    </row>
    <row r="157" spans="2:11" s="1" customFormat="1" ht="15" customHeight="1">
      <c r="B157" s="293"/>
      <c r="C157" s="320" t="s">
        <v>1202</v>
      </c>
      <c r="D157" s="270"/>
      <c r="E157" s="270"/>
      <c r="F157" s="321" t="s">
        <v>1181</v>
      </c>
      <c r="G157" s="270"/>
      <c r="H157" s="320" t="s">
        <v>1215</v>
      </c>
      <c r="I157" s="320" t="s">
        <v>1177</v>
      </c>
      <c r="J157" s="320">
        <v>50</v>
      </c>
      <c r="K157" s="316"/>
    </row>
    <row r="158" spans="2:11" s="1" customFormat="1" ht="15" customHeight="1">
      <c r="B158" s="293"/>
      <c r="C158" s="320" t="s">
        <v>1200</v>
      </c>
      <c r="D158" s="270"/>
      <c r="E158" s="270"/>
      <c r="F158" s="321" t="s">
        <v>1181</v>
      </c>
      <c r="G158" s="270"/>
      <c r="H158" s="320" t="s">
        <v>1215</v>
      </c>
      <c r="I158" s="320" t="s">
        <v>1177</v>
      </c>
      <c r="J158" s="320">
        <v>50</v>
      </c>
      <c r="K158" s="316"/>
    </row>
    <row r="159" spans="2:11" s="1" customFormat="1" ht="15" customHeight="1">
      <c r="B159" s="293"/>
      <c r="C159" s="320" t="s">
        <v>102</v>
      </c>
      <c r="D159" s="270"/>
      <c r="E159" s="270"/>
      <c r="F159" s="321" t="s">
        <v>1175</v>
      </c>
      <c r="G159" s="270"/>
      <c r="H159" s="320" t="s">
        <v>1237</v>
      </c>
      <c r="I159" s="320" t="s">
        <v>1177</v>
      </c>
      <c r="J159" s="320" t="s">
        <v>1238</v>
      </c>
      <c r="K159" s="316"/>
    </row>
    <row r="160" spans="2:11" s="1" customFormat="1" ht="15" customHeight="1">
      <c r="B160" s="293"/>
      <c r="C160" s="320" t="s">
        <v>1239</v>
      </c>
      <c r="D160" s="270"/>
      <c r="E160" s="270"/>
      <c r="F160" s="321" t="s">
        <v>1175</v>
      </c>
      <c r="G160" s="270"/>
      <c r="H160" s="320" t="s">
        <v>1240</v>
      </c>
      <c r="I160" s="320" t="s">
        <v>1210</v>
      </c>
      <c r="J160" s="320"/>
      <c r="K160" s="316"/>
    </row>
    <row r="161" spans="2:1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pans="2:11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pans="2:11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pans="2:11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pans="2:11" s="1" customFormat="1" ht="45" customHeight="1">
      <c r="B165" s="262"/>
      <c r="C165" s="391" t="s">
        <v>1241</v>
      </c>
      <c r="D165" s="391"/>
      <c r="E165" s="391"/>
      <c r="F165" s="391"/>
      <c r="G165" s="391"/>
      <c r="H165" s="391"/>
      <c r="I165" s="391"/>
      <c r="J165" s="391"/>
      <c r="K165" s="263"/>
    </row>
    <row r="166" spans="2:11" s="1" customFormat="1" ht="17.25" customHeight="1">
      <c r="B166" s="262"/>
      <c r="C166" s="283" t="s">
        <v>1169</v>
      </c>
      <c r="D166" s="283"/>
      <c r="E166" s="283"/>
      <c r="F166" s="283" t="s">
        <v>1170</v>
      </c>
      <c r="G166" s="325"/>
      <c r="H166" s="326" t="s">
        <v>56</v>
      </c>
      <c r="I166" s="326" t="s">
        <v>59</v>
      </c>
      <c r="J166" s="283" t="s">
        <v>1171</v>
      </c>
      <c r="K166" s="263"/>
    </row>
    <row r="167" spans="2:11" s="1" customFormat="1" ht="17.25" customHeight="1">
      <c r="B167" s="264"/>
      <c r="C167" s="285" t="s">
        <v>1172</v>
      </c>
      <c r="D167" s="285"/>
      <c r="E167" s="285"/>
      <c r="F167" s="286" t="s">
        <v>1173</v>
      </c>
      <c r="G167" s="327"/>
      <c r="H167" s="328"/>
      <c r="I167" s="328"/>
      <c r="J167" s="285" t="s">
        <v>1174</v>
      </c>
      <c r="K167" s="265"/>
    </row>
    <row r="168" spans="2:11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pans="2:11" s="1" customFormat="1" ht="15" customHeight="1">
      <c r="B169" s="293"/>
      <c r="C169" s="270" t="s">
        <v>1178</v>
      </c>
      <c r="D169" s="270"/>
      <c r="E169" s="270"/>
      <c r="F169" s="291" t="s">
        <v>1175</v>
      </c>
      <c r="G169" s="270"/>
      <c r="H169" s="270" t="s">
        <v>1215</v>
      </c>
      <c r="I169" s="270" t="s">
        <v>1177</v>
      </c>
      <c r="J169" s="270">
        <v>120</v>
      </c>
      <c r="K169" s="316"/>
    </row>
    <row r="170" spans="2:11" s="1" customFormat="1" ht="15" customHeight="1">
      <c r="B170" s="293"/>
      <c r="C170" s="270" t="s">
        <v>1224</v>
      </c>
      <c r="D170" s="270"/>
      <c r="E170" s="270"/>
      <c r="F170" s="291" t="s">
        <v>1175</v>
      </c>
      <c r="G170" s="270"/>
      <c r="H170" s="270" t="s">
        <v>1225</v>
      </c>
      <c r="I170" s="270" t="s">
        <v>1177</v>
      </c>
      <c r="J170" s="270" t="s">
        <v>1226</v>
      </c>
      <c r="K170" s="316"/>
    </row>
    <row r="171" spans="2:11" s="1" customFormat="1" ht="15" customHeight="1">
      <c r="B171" s="293"/>
      <c r="C171" s="270" t="s">
        <v>1123</v>
      </c>
      <c r="D171" s="270"/>
      <c r="E171" s="270"/>
      <c r="F171" s="291" t="s">
        <v>1175</v>
      </c>
      <c r="G171" s="270"/>
      <c r="H171" s="270" t="s">
        <v>1242</v>
      </c>
      <c r="I171" s="270" t="s">
        <v>1177</v>
      </c>
      <c r="J171" s="270" t="s">
        <v>1226</v>
      </c>
      <c r="K171" s="316"/>
    </row>
    <row r="172" spans="2:11" s="1" customFormat="1" ht="15" customHeight="1">
      <c r="B172" s="293"/>
      <c r="C172" s="270" t="s">
        <v>1180</v>
      </c>
      <c r="D172" s="270"/>
      <c r="E172" s="270"/>
      <c r="F172" s="291" t="s">
        <v>1181</v>
      </c>
      <c r="G172" s="270"/>
      <c r="H172" s="270" t="s">
        <v>1242</v>
      </c>
      <c r="I172" s="270" t="s">
        <v>1177</v>
      </c>
      <c r="J172" s="270">
        <v>50</v>
      </c>
      <c r="K172" s="316"/>
    </row>
    <row r="173" spans="2:11" s="1" customFormat="1" ht="15" customHeight="1">
      <c r="B173" s="293"/>
      <c r="C173" s="270" t="s">
        <v>1183</v>
      </c>
      <c r="D173" s="270"/>
      <c r="E173" s="270"/>
      <c r="F173" s="291" t="s">
        <v>1175</v>
      </c>
      <c r="G173" s="270"/>
      <c r="H173" s="270" t="s">
        <v>1242</v>
      </c>
      <c r="I173" s="270" t="s">
        <v>1185</v>
      </c>
      <c r="J173" s="270"/>
      <c r="K173" s="316"/>
    </row>
    <row r="174" spans="2:11" s="1" customFormat="1" ht="15" customHeight="1">
      <c r="B174" s="293"/>
      <c r="C174" s="270" t="s">
        <v>1194</v>
      </c>
      <c r="D174" s="270"/>
      <c r="E174" s="270"/>
      <c r="F174" s="291" t="s">
        <v>1181</v>
      </c>
      <c r="G174" s="270"/>
      <c r="H174" s="270" t="s">
        <v>1242</v>
      </c>
      <c r="I174" s="270" t="s">
        <v>1177</v>
      </c>
      <c r="J174" s="270">
        <v>50</v>
      </c>
      <c r="K174" s="316"/>
    </row>
    <row r="175" spans="2:11" s="1" customFormat="1" ht="15" customHeight="1">
      <c r="B175" s="293"/>
      <c r="C175" s="270" t="s">
        <v>1202</v>
      </c>
      <c r="D175" s="270"/>
      <c r="E175" s="270"/>
      <c r="F175" s="291" t="s">
        <v>1181</v>
      </c>
      <c r="G175" s="270"/>
      <c r="H175" s="270" t="s">
        <v>1242</v>
      </c>
      <c r="I175" s="270" t="s">
        <v>1177</v>
      </c>
      <c r="J175" s="270">
        <v>50</v>
      </c>
      <c r="K175" s="316"/>
    </row>
    <row r="176" spans="2:11" s="1" customFormat="1" ht="15" customHeight="1">
      <c r="B176" s="293"/>
      <c r="C176" s="270" t="s">
        <v>1200</v>
      </c>
      <c r="D176" s="270"/>
      <c r="E176" s="270"/>
      <c r="F176" s="291" t="s">
        <v>1181</v>
      </c>
      <c r="G176" s="270"/>
      <c r="H176" s="270" t="s">
        <v>1242</v>
      </c>
      <c r="I176" s="270" t="s">
        <v>1177</v>
      </c>
      <c r="J176" s="270">
        <v>50</v>
      </c>
      <c r="K176" s="316"/>
    </row>
    <row r="177" spans="2:11" s="1" customFormat="1" ht="15" customHeight="1">
      <c r="B177" s="293"/>
      <c r="C177" s="270" t="s">
        <v>113</v>
      </c>
      <c r="D177" s="270"/>
      <c r="E177" s="270"/>
      <c r="F177" s="291" t="s">
        <v>1175</v>
      </c>
      <c r="G177" s="270"/>
      <c r="H177" s="270" t="s">
        <v>1243</v>
      </c>
      <c r="I177" s="270" t="s">
        <v>1244</v>
      </c>
      <c r="J177" s="270"/>
      <c r="K177" s="316"/>
    </row>
    <row r="178" spans="2:11" s="1" customFormat="1" ht="15" customHeight="1">
      <c r="B178" s="293"/>
      <c r="C178" s="270" t="s">
        <v>59</v>
      </c>
      <c r="D178" s="270"/>
      <c r="E178" s="270"/>
      <c r="F178" s="291" t="s">
        <v>1175</v>
      </c>
      <c r="G178" s="270"/>
      <c r="H178" s="270" t="s">
        <v>1245</v>
      </c>
      <c r="I178" s="270" t="s">
        <v>1246</v>
      </c>
      <c r="J178" s="270">
        <v>1</v>
      </c>
      <c r="K178" s="316"/>
    </row>
    <row r="179" spans="2:11" s="1" customFormat="1" ht="15" customHeight="1">
      <c r="B179" s="293"/>
      <c r="C179" s="270" t="s">
        <v>55</v>
      </c>
      <c r="D179" s="270"/>
      <c r="E179" s="270"/>
      <c r="F179" s="291" t="s">
        <v>1175</v>
      </c>
      <c r="G179" s="270"/>
      <c r="H179" s="270" t="s">
        <v>1247</v>
      </c>
      <c r="I179" s="270" t="s">
        <v>1177</v>
      </c>
      <c r="J179" s="270">
        <v>20</v>
      </c>
      <c r="K179" s="316"/>
    </row>
    <row r="180" spans="2:11" s="1" customFormat="1" ht="15" customHeight="1">
      <c r="B180" s="293"/>
      <c r="C180" s="270" t="s">
        <v>56</v>
      </c>
      <c r="D180" s="270"/>
      <c r="E180" s="270"/>
      <c r="F180" s="291" t="s">
        <v>1175</v>
      </c>
      <c r="G180" s="270"/>
      <c r="H180" s="270" t="s">
        <v>1248</v>
      </c>
      <c r="I180" s="270" t="s">
        <v>1177</v>
      </c>
      <c r="J180" s="270">
        <v>255</v>
      </c>
      <c r="K180" s="316"/>
    </row>
    <row r="181" spans="2:11" s="1" customFormat="1" ht="15" customHeight="1">
      <c r="B181" s="293"/>
      <c r="C181" s="270" t="s">
        <v>114</v>
      </c>
      <c r="D181" s="270"/>
      <c r="E181" s="270"/>
      <c r="F181" s="291" t="s">
        <v>1175</v>
      </c>
      <c r="G181" s="270"/>
      <c r="H181" s="270" t="s">
        <v>1139</v>
      </c>
      <c r="I181" s="270" t="s">
        <v>1177</v>
      </c>
      <c r="J181" s="270">
        <v>10</v>
      </c>
      <c r="K181" s="316"/>
    </row>
    <row r="182" spans="2:11" s="1" customFormat="1" ht="15" customHeight="1">
      <c r="B182" s="293"/>
      <c r="C182" s="270" t="s">
        <v>115</v>
      </c>
      <c r="D182" s="270"/>
      <c r="E182" s="270"/>
      <c r="F182" s="291" t="s">
        <v>1175</v>
      </c>
      <c r="G182" s="270"/>
      <c r="H182" s="270" t="s">
        <v>1249</v>
      </c>
      <c r="I182" s="270" t="s">
        <v>1210</v>
      </c>
      <c r="J182" s="270"/>
      <c r="K182" s="316"/>
    </row>
    <row r="183" spans="2:11" s="1" customFormat="1" ht="15" customHeight="1">
      <c r="B183" s="293"/>
      <c r="C183" s="270" t="s">
        <v>1250</v>
      </c>
      <c r="D183" s="270"/>
      <c r="E183" s="270"/>
      <c r="F183" s="291" t="s">
        <v>1175</v>
      </c>
      <c r="G183" s="270"/>
      <c r="H183" s="270" t="s">
        <v>1251</v>
      </c>
      <c r="I183" s="270" t="s">
        <v>1210</v>
      </c>
      <c r="J183" s="270"/>
      <c r="K183" s="316"/>
    </row>
    <row r="184" spans="2:11" s="1" customFormat="1" ht="15" customHeight="1">
      <c r="B184" s="293"/>
      <c r="C184" s="270" t="s">
        <v>1239</v>
      </c>
      <c r="D184" s="270"/>
      <c r="E184" s="270"/>
      <c r="F184" s="291" t="s">
        <v>1175</v>
      </c>
      <c r="G184" s="270"/>
      <c r="H184" s="270" t="s">
        <v>1252</v>
      </c>
      <c r="I184" s="270" t="s">
        <v>1210</v>
      </c>
      <c r="J184" s="270"/>
      <c r="K184" s="316"/>
    </row>
    <row r="185" spans="2:11" s="1" customFormat="1" ht="15" customHeight="1">
      <c r="B185" s="293"/>
      <c r="C185" s="270" t="s">
        <v>117</v>
      </c>
      <c r="D185" s="270"/>
      <c r="E185" s="270"/>
      <c r="F185" s="291" t="s">
        <v>1181</v>
      </c>
      <c r="G185" s="270"/>
      <c r="H185" s="270" t="s">
        <v>1253</v>
      </c>
      <c r="I185" s="270" t="s">
        <v>1177</v>
      </c>
      <c r="J185" s="270">
        <v>50</v>
      </c>
      <c r="K185" s="316"/>
    </row>
    <row r="186" spans="2:11" s="1" customFormat="1" ht="15" customHeight="1">
      <c r="B186" s="293"/>
      <c r="C186" s="270" t="s">
        <v>1254</v>
      </c>
      <c r="D186" s="270"/>
      <c r="E186" s="270"/>
      <c r="F186" s="291" t="s">
        <v>1181</v>
      </c>
      <c r="G186" s="270"/>
      <c r="H186" s="270" t="s">
        <v>1255</v>
      </c>
      <c r="I186" s="270" t="s">
        <v>1256</v>
      </c>
      <c r="J186" s="270"/>
      <c r="K186" s="316"/>
    </row>
    <row r="187" spans="2:11" s="1" customFormat="1" ht="15" customHeight="1">
      <c r="B187" s="293"/>
      <c r="C187" s="270" t="s">
        <v>1257</v>
      </c>
      <c r="D187" s="270"/>
      <c r="E187" s="270"/>
      <c r="F187" s="291" t="s">
        <v>1181</v>
      </c>
      <c r="G187" s="270"/>
      <c r="H187" s="270" t="s">
        <v>1258</v>
      </c>
      <c r="I187" s="270" t="s">
        <v>1256</v>
      </c>
      <c r="J187" s="270"/>
      <c r="K187" s="316"/>
    </row>
    <row r="188" spans="2:11" s="1" customFormat="1" ht="15" customHeight="1">
      <c r="B188" s="293"/>
      <c r="C188" s="270" t="s">
        <v>1259</v>
      </c>
      <c r="D188" s="270"/>
      <c r="E188" s="270"/>
      <c r="F188" s="291" t="s">
        <v>1181</v>
      </c>
      <c r="G188" s="270"/>
      <c r="H188" s="270" t="s">
        <v>1260</v>
      </c>
      <c r="I188" s="270" t="s">
        <v>1256</v>
      </c>
      <c r="J188" s="270"/>
      <c r="K188" s="316"/>
    </row>
    <row r="189" spans="2:11" s="1" customFormat="1" ht="15" customHeight="1">
      <c r="B189" s="293"/>
      <c r="C189" s="329" t="s">
        <v>1261</v>
      </c>
      <c r="D189" s="270"/>
      <c r="E189" s="270"/>
      <c r="F189" s="291" t="s">
        <v>1181</v>
      </c>
      <c r="G189" s="270"/>
      <c r="H189" s="270" t="s">
        <v>1262</v>
      </c>
      <c r="I189" s="270" t="s">
        <v>1263</v>
      </c>
      <c r="J189" s="330" t="s">
        <v>1264</v>
      </c>
      <c r="K189" s="316"/>
    </row>
    <row r="190" spans="2:11" s="1" customFormat="1" ht="15" customHeight="1">
      <c r="B190" s="293"/>
      <c r="C190" s="329" t="s">
        <v>44</v>
      </c>
      <c r="D190" s="270"/>
      <c r="E190" s="270"/>
      <c r="F190" s="291" t="s">
        <v>1175</v>
      </c>
      <c r="G190" s="270"/>
      <c r="H190" s="267" t="s">
        <v>1265</v>
      </c>
      <c r="I190" s="270" t="s">
        <v>1266</v>
      </c>
      <c r="J190" s="270"/>
      <c r="K190" s="316"/>
    </row>
    <row r="191" spans="2:11" s="1" customFormat="1" ht="15" customHeight="1">
      <c r="B191" s="293"/>
      <c r="C191" s="329" t="s">
        <v>1267</v>
      </c>
      <c r="D191" s="270"/>
      <c r="E191" s="270"/>
      <c r="F191" s="291" t="s">
        <v>1175</v>
      </c>
      <c r="G191" s="270"/>
      <c r="H191" s="270" t="s">
        <v>1268</v>
      </c>
      <c r="I191" s="270" t="s">
        <v>1210</v>
      </c>
      <c r="J191" s="270"/>
      <c r="K191" s="316"/>
    </row>
    <row r="192" spans="2:11" s="1" customFormat="1" ht="15" customHeight="1">
      <c r="B192" s="293"/>
      <c r="C192" s="329" t="s">
        <v>1269</v>
      </c>
      <c r="D192" s="270"/>
      <c r="E192" s="270"/>
      <c r="F192" s="291" t="s">
        <v>1175</v>
      </c>
      <c r="G192" s="270"/>
      <c r="H192" s="270" t="s">
        <v>1270</v>
      </c>
      <c r="I192" s="270" t="s">
        <v>1210</v>
      </c>
      <c r="J192" s="270"/>
      <c r="K192" s="316"/>
    </row>
    <row r="193" spans="2:11" s="1" customFormat="1" ht="15" customHeight="1">
      <c r="B193" s="293"/>
      <c r="C193" s="329" t="s">
        <v>1271</v>
      </c>
      <c r="D193" s="270"/>
      <c r="E193" s="270"/>
      <c r="F193" s="291" t="s">
        <v>1181</v>
      </c>
      <c r="G193" s="270"/>
      <c r="H193" s="270" t="s">
        <v>1272</v>
      </c>
      <c r="I193" s="270" t="s">
        <v>1210</v>
      </c>
      <c r="J193" s="270"/>
      <c r="K193" s="316"/>
    </row>
    <row r="194" spans="2:11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pans="2:11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pans="2:11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pans="2:11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pans="2:11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pans="2:11" s="1" customFormat="1" ht="21">
      <c r="B199" s="262"/>
      <c r="C199" s="391" t="s">
        <v>1273</v>
      </c>
      <c r="D199" s="391"/>
      <c r="E199" s="391"/>
      <c r="F199" s="391"/>
      <c r="G199" s="391"/>
      <c r="H199" s="391"/>
      <c r="I199" s="391"/>
      <c r="J199" s="391"/>
      <c r="K199" s="263"/>
    </row>
    <row r="200" spans="2:11" s="1" customFormat="1" ht="25.5" customHeight="1">
      <c r="B200" s="262"/>
      <c r="C200" s="332" t="s">
        <v>1274</v>
      </c>
      <c r="D200" s="332"/>
      <c r="E200" s="332"/>
      <c r="F200" s="332" t="s">
        <v>1275</v>
      </c>
      <c r="G200" s="333"/>
      <c r="H200" s="397" t="s">
        <v>1276</v>
      </c>
      <c r="I200" s="397"/>
      <c r="J200" s="397"/>
      <c r="K200" s="263"/>
    </row>
    <row r="201" spans="2:1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pans="2:11" s="1" customFormat="1" ht="15" customHeight="1">
      <c r="B202" s="293"/>
      <c r="C202" s="270" t="s">
        <v>1266</v>
      </c>
      <c r="D202" s="270"/>
      <c r="E202" s="270"/>
      <c r="F202" s="291" t="s">
        <v>45</v>
      </c>
      <c r="G202" s="270"/>
      <c r="H202" s="396" t="s">
        <v>1277</v>
      </c>
      <c r="I202" s="396"/>
      <c r="J202" s="396"/>
      <c r="K202" s="316"/>
    </row>
    <row r="203" spans="2:11" s="1" customFormat="1" ht="15" customHeight="1">
      <c r="B203" s="293"/>
      <c r="C203" s="270"/>
      <c r="D203" s="270"/>
      <c r="E203" s="270"/>
      <c r="F203" s="291" t="s">
        <v>46</v>
      </c>
      <c r="G203" s="270"/>
      <c r="H203" s="396" t="s">
        <v>1278</v>
      </c>
      <c r="I203" s="396"/>
      <c r="J203" s="396"/>
      <c r="K203" s="316"/>
    </row>
    <row r="204" spans="2:11" s="1" customFormat="1" ht="15" customHeight="1">
      <c r="B204" s="293"/>
      <c r="C204" s="270"/>
      <c r="D204" s="270"/>
      <c r="E204" s="270"/>
      <c r="F204" s="291" t="s">
        <v>49</v>
      </c>
      <c r="G204" s="270"/>
      <c r="H204" s="396" t="s">
        <v>1279</v>
      </c>
      <c r="I204" s="396"/>
      <c r="J204" s="396"/>
      <c r="K204" s="316"/>
    </row>
    <row r="205" spans="2:11" s="1" customFormat="1" ht="15" customHeight="1">
      <c r="B205" s="293"/>
      <c r="C205" s="270"/>
      <c r="D205" s="270"/>
      <c r="E205" s="270"/>
      <c r="F205" s="291" t="s">
        <v>47</v>
      </c>
      <c r="G205" s="270"/>
      <c r="H205" s="396" t="s">
        <v>1280</v>
      </c>
      <c r="I205" s="396"/>
      <c r="J205" s="396"/>
      <c r="K205" s="316"/>
    </row>
    <row r="206" spans="2:11" s="1" customFormat="1" ht="15" customHeight="1">
      <c r="B206" s="293"/>
      <c r="C206" s="270"/>
      <c r="D206" s="270"/>
      <c r="E206" s="270"/>
      <c r="F206" s="291" t="s">
        <v>48</v>
      </c>
      <c r="G206" s="270"/>
      <c r="H206" s="396" t="s">
        <v>1281</v>
      </c>
      <c r="I206" s="396"/>
      <c r="J206" s="396"/>
      <c r="K206" s="316"/>
    </row>
    <row r="207" spans="2:11" s="1" customFormat="1" ht="15" customHeight="1">
      <c r="B207" s="293"/>
      <c r="C207" s="270"/>
      <c r="D207" s="270"/>
      <c r="E207" s="270"/>
      <c r="F207" s="291"/>
      <c r="G207" s="270"/>
      <c r="H207" s="270"/>
      <c r="I207" s="270"/>
      <c r="J207" s="270"/>
      <c r="K207" s="316"/>
    </row>
    <row r="208" spans="2:11" s="1" customFormat="1" ht="15" customHeight="1">
      <c r="B208" s="293"/>
      <c r="C208" s="270" t="s">
        <v>1222</v>
      </c>
      <c r="D208" s="270"/>
      <c r="E208" s="270"/>
      <c r="F208" s="291" t="s">
        <v>1116</v>
      </c>
      <c r="G208" s="270"/>
      <c r="H208" s="396" t="s">
        <v>1282</v>
      </c>
      <c r="I208" s="396"/>
      <c r="J208" s="396"/>
      <c r="K208" s="316"/>
    </row>
    <row r="209" spans="2:11" s="1" customFormat="1" ht="15" customHeight="1">
      <c r="B209" s="293"/>
      <c r="C209" s="270"/>
      <c r="D209" s="270"/>
      <c r="E209" s="270"/>
      <c r="F209" s="291" t="s">
        <v>81</v>
      </c>
      <c r="G209" s="270"/>
      <c r="H209" s="396" t="s">
        <v>1120</v>
      </c>
      <c r="I209" s="396"/>
      <c r="J209" s="396"/>
      <c r="K209" s="316"/>
    </row>
    <row r="210" spans="2:11" s="1" customFormat="1" ht="15" customHeight="1">
      <c r="B210" s="293"/>
      <c r="C210" s="270"/>
      <c r="D210" s="270"/>
      <c r="E210" s="270"/>
      <c r="F210" s="291" t="s">
        <v>1118</v>
      </c>
      <c r="G210" s="270"/>
      <c r="H210" s="396" t="s">
        <v>1283</v>
      </c>
      <c r="I210" s="396"/>
      <c r="J210" s="396"/>
      <c r="K210" s="316"/>
    </row>
    <row r="211" spans="2:11" s="1" customFormat="1" ht="15" customHeight="1">
      <c r="B211" s="334"/>
      <c r="C211" s="270"/>
      <c r="D211" s="270"/>
      <c r="E211" s="270"/>
      <c r="F211" s="291" t="s">
        <v>1121</v>
      </c>
      <c r="G211" s="329"/>
      <c r="H211" s="395" t="s">
        <v>1122</v>
      </c>
      <c r="I211" s="395"/>
      <c r="J211" s="395"/>
      <c r="K211" s="335"/>
    </row>
    <row r="212" spans="2:11" s="1" customFormat="1" ht="15" customHeight="1">
      <c r="B212" s="334"/>
      <c r="C212" s="270"/>
      <c r="D212" s="270"/>
      <c r="E212" s="270"/>
      <c r="F212" s="291" t="s">
        <v>915</v>
      </c>
      <c r="G212" s="329"/>
      <c r="H212" s="395" t="s">
        <v>1284</v>
      </c>
      <c r="I212" s="395"/>
      <c r="J212" s="395"/>
      <c r="K212" s="335"/>
    </row>
    <row r="213" spans="2:11" s="1" customFormat="1" ht="15" customHeight="1">
      <c r="B213" s="334"/>
      <c r="C213" s="270"/>
      <c r="D213" s="270"/>
      <c r="E213" s="270"/>
      <c r="F213" s="291"/>
      <c r="G213" s="329"/>
      <c r="H213" s="320"/>
      <c r="I213" s="320"/>
      <c r="J213" s="320"/>
      <c r="K213" s="335"/>
    </row>
    <row r="214" spans="2:11" s="1" customFormat="1" ht="15" customHeight="1">
      <c r="B214" s="334"/>
      <c r="C214" s="270" t="s">
        <v>1246</v>
      </c>
      <c r="D214" s="270"/>
      <c r="E214" s="270"/>
      <c r="F214" s="291">
        <v>1</v>
      </c>
      <c r="G214" s="329"/>
      <c r="H214" s="395" t="s">
        <v>1285</v>
      </c>
      <c r="I214" s="395"/>
      <c r="J214" s="395"/>
      <c r="K214" s="335"/>
    </row>
    <row r="215" spans="2:11" s="1" customFormat="1" ht="15" customHeight="1">
      <c r="B215" s="334"/>
      <c r="C215" s="270"/>
      <c r="D215" s="270"/>
      <c r="E215" s="270"/>
      <c r="F215" s="291">
        <v>2</v>
      </c>
      <c r="G215" s="329"/>
      <c r="H215" s="395" t="s">
        <v>1286</v>
      </c>
      <c r="I215" s="395"/>
      <c r="J215" s="395"/>
      <c r="K215" s="335"/>
    </row>
    <row r="216" spans="2:11" s="1" customFormat="1" ht="15" customHeight="1">
      <c r="B216" s="334"/>
      <c r="C216" s="270"/>
      <c r="D216" s="270"/>
      <c r="E216" s="270"/>
      <c r="F216" s="291">
        <v>3</v>
      </c>
      <c r="G216" s="329"/>
      <c r="H216" s="395" t="s">
        <v>1287</v>
      </c>
      <c r="I216" s="395"/>
      <c r="J216" s="395"/>
      <c r="K216" s="335"/>
    </row>
    <row r="217" spans="2:11" s="1" customFormat="1" ht="15" customHeight="1">
      <c r="B217" s="334"/>
      <c r="C217" s="270"/>
      <c r="D217" s="270"/>
      <c r="E217" s="270"/>
      <c r="F217" s="291">
        <v>4</v>
      </c>
      <c r="G217" s="329"/>
      <c r="H217" s="395" t="s">
        <v>1288</v>
      </c>
      <c r="I217" s="395"/>
      <c r="J217" s="395"/>
      <c r="K217" s="335"/>
    </row>
    <row r="218" spans="2:11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 01 - Oprava SZZ Blatec</vt:lpstr>
      <vt:lpstr>PS 02 - Oprava SZZ Vrbátky</vt:lpstr>
      <vt:lpstr>PS 04 - Materiál dodávaný OŘ</vt:lpstr>
      <vt:lpstr>VRN - Vedlejší rozpočtové...</vt:lpstr>
      <vt:lpstr>PS 01 - URS - Oprava SZZ ...</vt:lpstr>
      <vt:lpstr>Seznam figur</vt:lpstr>
      <vt:lpstr>Pokyny pro vyplnění</vt:lpstr>
      <vt:lpstr>'PS 01 - Oprava SZZ Blatec'!Názvy_tisku</vt:lpstr>
      <vt:lpstr>'PS 01 - URS - Oprava SZZ ...'!Názvy_tisku</vt:lpstr>
      <vt:lpstr>'PS 02 - Oprava SZZ Vrbátky'!Názvy_tisku</vt:lpstr>
      <vt:lpstr>'PS 04 - Materiál dodávaný OŘ'!Názvy_tisku</vt:lpstr>
      <vt:lpstr>'Rekapitulace stavby'!Názvy_tisku</vt:lpstr>
      <vt:lpstr>'Seznam figur'!Názvy_tisku</vt:lpstr>
      <vt:lpstr>'VRN - Vedlejší rozpočtové...'!Názvy_tisku</vt:lpstr>
      <vt:lpstr>'Pokyny pro vyplnění'!Oblast_tisku</vt:lpstr>
      <vt:lpstr>'PS 01 - Oprava SZZ Blatec'!Oblast_tisku</vt:lpstr>
      <vt:lpstr>'PS 01 - URS - Oprava SZZ ...'!Oblast_tisku</vt:lpstr>
      <vt:lpstr>'PS 02 - Oprava SZZ Vrbátky'!Oblast_tisku</vt:lpstr>
      <vt:lpstr>'PS 04 - Materiál dodávaný OŘ'!Oblast_tisku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2020-09-04T09:36:52Z</dcterms:created>
  <dcterms:modified xsi:type="dcterms:W3CDTF">2020-09-09T11:08:55Z</dcterms:modified>
</cp:coreProperties>
</file>